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02"/>
  <workbookPr/>
  <mc:AlternateContent xmlns:mc="http://schemas.openxmlformats.org/markup-compatibility/2006">
    <mc:Choice Requires="x15">
      <x15ac:absPath xmlns:x15ac="http://schemas.microsoft.com/office/spreadsheetml/2010/11/ac" url="/Users/aleksandraivanova/Desktop/РЧ 2025/Конкурсная документация/"/>
    </mc:Choice>
  </mc:AlternateContent>
  <xr:revisionPtr revIDLastSave="0" documentId="13_ncr:1_{E80D845D-E445-2A40-95FB-1F8DB69C3D8A}" xr6:coauthVersionLast="47" xr6:coauthVersionMax="47" xr10:uidLastSave="{00000000-0000-0000-0000-000000000000}"/>
  <bookViews>
    <workbookView xWindow="2800" yWindow="500" windowWidth="23260" windowHeight="13180" xr2:uid="{00000000-000D-0000-FFFF-FFFF00000000}"/>
  </bookViews>
  <sheets>
    <sheet name="Критерии оценки" sheetId="1" r:id="rId1"/>
    <sheet name="Перечень профессиональных задач" sheetId="2" r:id="rId2"/>
  </sheets>
  <definedNames>
    <definedName name="_xlnm.Print_Area" localSheetId="0">'Критерии оценки'!$A$1:$I$288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97" i="1" l="1"/>
  <c r="O97" i="1"/>
  <c r="N97" i="1"/>
  <c r="L97" i="1"/>
  <c r="R190" i="1"/>
  <c r="Q190" i="1"/>
  <c r="P190" i="1"/>
  <c r="O190" i="1"/>
  <c r="N190" i="1"/>
  <c r="M190" i="1"/>
  <c r="L190" i="1"/>
  <c r="R97" i="1"/>
  <c r="Q97" i="1"/>
  <c r="P97" i="1"/>
  <c r="P10" i="1"/>
  <c r="O10" i="1"/>
  <c r="N10" i="1"/>
  <c r="M10" i="1"/>
  <c r="L10" i="1"/>
  <c r="C10" i="2"/>
  <c r="H187" i="1"/>
  <c r="H94" i="1"/>
  <c r="I7" i="1"/>
  <c r="M5" i="1" l="1"/>
  <c r="R10" i="1"/>
  <c r="S190" i="1"/>
  <c r="S97" i="1"/>
  <c r="K5" i="1"/>
  <c r="L5" i="1"/>
  <c r="N5" i="1"/>
  <c r="O5" i="1"/>
  <c r="P5" i="1"/>
  <c r="Q5" i="1"/>
  <c r="H1048563" i="1"/>
  <c r="I286" i="1"/>
  <c r="H8" i="2"/>
  <c r="H7" i="2"/>
  <c r="H6" i="2"/>
  <c r="H5" i="2"/>
  <c r="H4" i="2"/>
  <c r="H3" i="2"/>
  <c r="H2" i="2"/>
  <c r="J6" i="2" l="1"/>
  <c r="J7" i="2"/>
  <c r="J5" i="2"/>
  <c r="J8" i="2"/>
  <c r="J4" i="2"/>
  <c r="J2" i="2"/>
  <c r="J3" i="2"/>
  <c r="K5" i="2" l="1"/>
</calcChain>
</file>

<file path=xl/sharedStrings.xml><?xml version="1.0" encoding="utf-8"?>
<sst xmlns="http://schemas.openxmlformats.org/spreadsheetml/2006/main" count="1302" uniqueCount="300">
  <si>
    <t>А</t>
  </si>
  <si>
    <t>Код</t>
  </si>
  <si>
    <t>Тип аспекта</t>
  </si>
  <si>
    <t>Методика проверки аспекта</t>
  </si>
  <si>
    <t>Аспект</t>
  </si>
  <si>
    <t>И</t>
  </si>
  <si>
    <t>С</t>
  </si>
  <si>
    <t>Судейский балл</t>
  </si>
  <si>
    <t>Макс. балл</t>
  </si>
  <si>
    <t>Б</t>
  </si>
  <si>
    <t>Мероприятие</t>
  </si>
  <si>
    <t>Требование или номинальный размер</t>
  </si>
  <si>
    <t>Наименование компетенции</t>
  </si>
  <si>
    <t>Перечень профессиональных задач</t>
  </si>
  <si>
    <t>Субкритерий</t>
  </si>
  <si>
    <t>Психо-физиологические особенности детей дошкольного возраста</t>
  </si>
  <si>
    <t>Методические аспекты деятельности воспитателя ДОО</t>
  </si>
  <si>
    <t>Содержательные аспекты деятельности воспитателя ДОО</t>
  </si>
  <si>
    <t>Менеджмент и творчество</t>
  </si>
  <si>
    <t>Коммуникативные навыки</t>
  </si>
  <si>
    <t>ИКТ-компетентность</t>
  </si>
  <si>
    <t>Соблюдение санитарных норм и правил профилактики травматизма, обеспечение охраны жизни и здоровья детей</t>
  </si>
  <si>
    <t>Методическая компетентность конкурсанта при разработке совместного проекта воспитателя, детей и родителей</t>
  </si>
  <si>
    <t>Методическая компетентность конкурсанта при оформлении презентации проекта и его результатов с применением ИКТ для родительского собрания</t>
  </si>
  <si>
    <t>Методическая компетентность конкурсанта при презентации проекта на родительском собрании</t>
  </si>
  <si>
    <t>Тема проекта соответствует заданию</t>
  </si>
  <si>
    <t>Содержание паспорта проекта соответствует методическим требованиям к разработкам по взаимодействию родителей детей и представителей ДОО</t>
  </si>
  <si>
    <t>Актуальность проекта обоснована исходя из запроса детей</t>
  </si>
  <si>
    <t>Практическая значимость проекта обозначена в полном обьеме</t>
  </si>
  <si>
    <t>Выделен и методически грамотно сформулирован проблемный вопрос</t>
  </si>
  <si>
    <t>Отражены все этапы проектной деятельности в паспорте проекта</t>
  </si>
  <si>
    <t>Продукт проектной деятельности соответствует цели проекта</t>
  </si>
  <si>
    <t>Задачи проекта для детей сформулированы понятно и доступно для реализации детьми</t>
  </si>
  <si>
    <t>Задачи проекта для родителей сформулированы точно и доступно для реализации родителями детей</t>
  </si>
  <si>
    <t>Задачи проекта для воспитателя сформулированы методически грамотно с учетом  управления процессом взаимодействия всех субъектов образовательного процесса</t>
  </si>
  <si>
    <t>В задачах проекта имеют отражения мероприятия реализуемые в модулях чемпионатных заданий</t>
  </si>
  <si>
    <t>Задачи проекта соответствуют заявленной цели и помогают ответить на проблемный вопрос</t>
  </si>
  <si>
    <t>Ресурсы проекта продуманы и грамотно определены (информационные, человеческие, финансовые, материально--технические)</t>
  </si>
  <si>
    <t>Материально-техническое и дидактическое обеспечение проекта соответствует реализации цели и задачам проекта</t>
  </si>
  <si>
    <t>Обозначены реальные риски  и продуманы компенсирующие шаги для эффективной реализации цели проекта</t>
  </si>
  <si>
    <t>Спланированные в рамках проекта мероприятия  соответствуют месту в режиме дня ДОО</t>
  </si>
  <si>
    <t>Итоговое мероприятие соответствует цели проекта</t>
  </si>
  <si>
    <t>Оценка эффективности реализации проекта соответствует цели и включает качественные характеристики</t>
  </si>
  <si>
    <t>Степень достижимости реализации цели проекта включает в себя количественные показатели реализации задач проекта</t>
  </si>
  <si>
    <t>Обобщение педагогического опыта запланировано представить в методических мероприятиях и статьях и т.д.  по теме проекта</t>
  </si>
  <si>
    <t>Вычесть все баллы, если не выполнено</t>
  </si>
  <si>
    <t>Вычесть 0.5 баллов если не указаны компенсирующие шаги, вычесть все баллы если не выполнено</t>
  </si>
  <si>
    <t>Вычесть 0.25 если в итоговом мероприятии не предусмотрено участие родителей, вычесть все баллы, если не предусматривается активное участие детей в подведение итогов проекта</t>
  </si>
  <si>
    <t>Презентация для родительского собрания оформлена в едином стиле или на едином фоне</t>
  </si>
  <si>
    <t>Анимационные эффекты соответствуют деловому стилю презентации</t>
  </si>
  <si>
    <t>Заголовки в презентации оформлены в едином стиле</t>
  </si>
  <si>
    <t>Единство стиля (рисунков, фотографий)</t>
  </si>
  <si>
    <t>В презентации отсутствуют орфографические ошибки и стилистические ошибки</t>
  </si>
  <si>
    <t>Размер шрифта основного текста  18-36 пунктов,</t>
  </si>
  <si>
    <t>Размер шрифта в заголовках слайдов 24–54 пункта</t>
  </si>
  <si>
    <t>Тип шрифта для основного текста гладкий шрифт без засечек (Arial, Tahoma, Verdana)</t>
  </si>
  <si>
    <t>Цвет шрифта и цвет фона  контрастируют (текст  хорошо читается), но "не режет глаз"</t>
  </si>
  <si>
    <t>При оформлении презентации используются элементы инфографики, доступные м понятные родительской аудитории</t>
  </si>
  <si>
    <t>При оформлении информации для доступности представлений  используются схемы, графические элементы Smart Art</t>
  </si>
  <si>
    <t>Все надписи выполнены в горизонтальной ориентации</t>
  </si>
  <si>
    <t>В презентации отсутсвуют рисунки не несущие смысловой нагрузки, если они не являются частью стилевого оформления</t>
  </si>
  <si>
    <t>Оформление слайда не  отвлекает внимание от его содержательной части</t>
  </si>
  <si>
    <t>На одном слайде присутствуют не более семи значимых объектов</t>
  </si>
  <si>
    <t>Применение презентационных эффектов в презентации</t>
  </si>
  <si>
    <t/>
  </si>
  <si>
    <t>Оригинальность идеи оформления презентации</t>
  </si>
  <si>
    <t>вычесть 0.25 если один вид ошибок присутствует, вычесть все баллы если оба вида ошибок в наличии</t>
  </si>
  <si>
    <t>Не применяется</t>
  </si>
  <si>
    <t>Применяется 3 и более эффекта, хаотично (ради эффекта)</t>
  </si>
  <si>
    <t>Применяется 2 или 3 эффекта для заострения внимания читающего</t>
  </si>
  <si>
    <t>Применяется от 1 до 3 эффектов, отражающих идею и содержание слайдов</t>
  </si>
  <si>
    <t>Использование заданных тем в оформлении</t>
  </si>
  <si>
    <t>Использование формата фона (сплошаная, узорная и градиентная заливка, текстура)</t>
  </si>
  <si>
    <t>Использование формата фона (рисунок)</t>
  </si>
  <si>
    <t>Создание собственного оформления презентации</t>
  </si>
  <si>
    <t>В презентации отражены адаптированные и сокращенные для понимания родителей цель и задачи проекта</t>
  </si>
  <si>
    <t>В презентации отражен продукт проекта</t>
  </si>
  <si>
    <t>В презентации отражены задачи по  деятельности детей и воспитателя</t>
  </si>
  <si>
    <t>В презентации отражены задачи по деятельности детей и родителей</t>
  </si>
  <si>
    <t>В презентации отражены задачи по деятельности детей, родителей и воспитателей</t>
  </si>
  <si>
    <t>В презентации отражены задачи по  совместной деятельности родителей и воспитателей</t>
  </si>
  <si>
    <t>В презентации отражены основные этапы работы над проектом в доступном схематичном  формате</t>
  </si>
  <si>
    <t>В презентации отражены контактные данные воспитателя для коммуникаций</t>
  </si>
  <si>
    <t>В презентации есть мотивирующая информация для дальнейшего сотрудничества родителей и представителей ДОО</t>
  </si>
  <si>
    <t>Грамотность речи</t>
  </si>
  <si>
    <t>В логике изложения   сделан акцент  на необходимости и достаточности  участия родителей  в  совместной проектной деятельности  с детьми</t>
  </si>
  <si>
    <t>В логике изложения озвучено приглашение к сотрудничеству и сотворчеству с представителями ДОО</t>
  </si>
  <si>
    <t>Четко сформулирована   и озвучена цель проведения проекта</t>
  </si>
  <si>
    <t>Озвучены планируемые результаты проекта</t>
  </si>
  <si>
    <t>Озвучены источники необходимой информации для совместной деятельности родителей и детей (мессенджер, сайт  ДОО или воспитателя)</t>
  </si>
  <si>
    <t>Вычесть 0,25 балла если не отражены или цель или задачи проекта. Вычесть все баллы, если не отражены цели и задачи</t>
  </si>
  <si>
    <t>наличие ошибок в речи педагога</t>
  </si>
  <si>
    <t>отсутствие ошибок в речи педагога</t>
  </si>
  <si>
    <t>отсутствие ошибок в речи педагога. Речь четкая и эмоционально окрашенная</t>
  </si>
  <si>
    <t>отсутствие ошибок в речи педагога. Речь четкая,  эмоционально окрашенная и образная (использует средства художественной выразительности речи)</t>
  </si>
  <si>
    <t>Диагностичность постановки цели (выделен образовательный продукт) по А.В. Хуторскому</t>
  </si>
  <si>
    <t>Соответствие цели требованиям основной образовательной программы ДО</t>
  </si>
  <si>
    <t>Реальная достижимость цели (связана с условиями созданными на площадке)</t>
  </si>
  <si>
    <t>Цель соответствует психофизиологическим и возрастным особенностям детей заявленной группы</t>
  </si>
  <si>
    <t>Отсутствуют знания и умения в постановке цели, цель не подлежит реализации</t>
  </si>
  <si>
    <t>Показаны некоторые знания и умения в постановке цели</t>
  </si>
  <si>
    <t>Цель сформулированна, учтены частично основные структурные элементы</t>
  </si>
  <si>
    <t>Цель не соответствует теме</t>
  </si>
  <si>
    <t>Цель частично отражает тему занятия</t>
  </si>
  <si>
    <t>Цель соответствует теме и частично отражает содержание занятия</t>
  </si>
  <si>
    <t>Цель полностью отражает тему и содержание занятия</t>
  </si>
  <si>
    <t>Постановка и реализация конкурсантом целей и задач организации и проведения совместной самостоятельной деятельности детей</t>
  </si>
  <si>
    <t>Организация подгрупповой беседы воспитателя с ребенком</t>
  </si>
  <si>
    <t>Алгоритм планирования и проведения беседы</t>
  </si>
  <si>
    <t>Проведение подгрупповой беседы</t>
  </si>
  <si>
    <t>Алгоритм последовательности воспроизведения вопросов в  беседе</t>
  </si>
  <si>
    <t>Содержание беседы нацелено на воспроизведение ситуации в игровой деятельности</t>
  </si>
  <si>
    <t>В беседе используются приемы визульного стимулирования с применением ИКТ-технологий</t>
  </si>
  <si>
    <t>Введение в беседу стимулирующих игровых приемов (мозаика, домино, лото, чудесный мешочек, угадай-ка и т.д.)</t>
  </si>
  <si>
    <t>Содержательное раскрытие беседы</t>
  </si>
  <si>
    <t>Вычесть все баллы, если не выполнен один из элементов (установить психологический, доверительный контакт; речевая активность детей).</t>
  </si>
  <si>
    <t>Вычесть все баллы, если не выполнено. 1. репродуктивные, констатирующие; 2. немногочисленные сложные поисковые вопросы; 3. один-два обобщающих вопроса.</t>
  </si>
  <si>
    <t>Формулируя вопрос, педагог не представляет какой ответ он ждет от ребенка; вопросы не конкретные, сформулированы не четко; встречаются непонятные для детей слова; задает вопросы, не способствующие развитию мысли; нет логики в последовательности задаваемых вопросов</t>
  </si>
  <si>
    <t>Формулируя вопрос, педагог представляет какой ответ он ждет от ребенка; вопросы конкретные, но не всегда четко сформулированы; встречаются ошибки в правильном употреблении слов в вопросах; не все вопросы,  способствуют развитию мысли ребенка; нет логики в последовательности задаваемых вопросов</t>
  </si>
  <si>
    <t>Формулируя вопрос, педагог представляет какой ответ он ждет от ребенка; вопросы конкретные, сформулированы  четко; в вопросах используются слова в правильном употреблении; не все вопросы,  способствуют развитию мысли ребенка; нет логики в последовательности задаваемых вопросов</t>
  </si>
  <si>
    <t>Формулируя вопрос, педагог представляет какой ответ он ждет от ребенка; вопросы конкретные, сформулированы  четко; в вопросах используются слова в правильном употреблении; задает вопросы,  способствующие развитию мысли; вопросы формулирует в логической последовательности</t>
  </si>
  <si>
    <t>тема беседы не раскрыта</t>
  </si>
  <si>
    <t>содержание беседы  раскрывает тему (в основной части раскрывается одна микротема, дается обобщение информации, подкрепленной фактами и конкретными материалами, имеет законченный характер)</t>
  </si>
  <si>
    <t>содержание беседы полностью раскрывает тему,   (в основной части раскрывается две микротемы, дается обобщение информации, подкрепленной фактами и конкретными материалами, имеет</t>
  </si>
  <si>
    <t>отсутствие ошибок речи педагога. Речь четкая,  эмоционально окрашенная и образная (использует средства художественной выразительности речи)</t>
  </si>
  <si>
    <t>Выставить все баллы, если оформлено 3 зоны; вычесть 0,25 - если оформлено 2 зоны; вычесть все баллы - если оформлена 1 зона</t>
  </si>
  <si>
    <t>Использование моральной педагогической оценки в виде разнообразных вербальных методов</t>
  </si>
  <si>
    <t>Наличие психолого-педагогической поддержки в виде разнообразных вербальных методов (применяется к конечному результату деятельности)</t>
  </si>
  <si>
    <t>Все дети в группе охвачены вниманием педагога</t>
  </si>
  <si>
    <t>Все охвачены вниманием педагога</t>
  </si>
  <si>
    <t>Определение конкретной моделируемой ситуации</t>
  </si>
  <si>
    <t>Погружение в тему (одна или несколько подтем)</t>
  </si>
  <si>
    <t>Управление игровой деятельностью (прямое, косвенное)</t>
  </si>
  <si>
    <t>Соблюдение конкурсантом правил конкурса и санитарных правил и норм (Cанпин 2.4.1.3049-13)</t>
  </si>
  <si>
    <t>Уложился в отведенное время</t>
  </si>
  <si>
    <t>Грамотное распределение материалов и оборудования на рабочем месте</t>
  </si>
  <si>
    <t>Безопасное и эффективное размещение детей в рабочем пространстве</t>
  </si>
  <si>
    <t>Удовлетворение двигательной активности: проведение зрительной гимнастики</t>
  </si>
  <si>
    <t>Рациональный выбор динамических поз воспитателя во время взаимодействия с детьми</t>
  </si>
  <si>
    <t>Эргономичность организации рабочего пространства при выполнении задания</t>
  </si>
  <si>
    <t>Рациональность использования материалов (разумность и осмысленность применения материалов и оборудования с учетом временных рамок и контекста деятельности)</t>
  </si>
  <si>
    <t>Качество выполненного видео-контента виртуальной экскурсии</t>
  </si>
  <si>
    <t>Соответствие видео-контента  заявленной в проекте теме и обозначенной на занятии проблеме</t>
  </si>
  <si>
    <t>Наличие текстового сопровождения подводящего к решению проблемы обозначенной на занятии в контексте темы проекта</t>
  </si>
  <si>
    <t>Материал видео-контента доступен пониманию детей заявленного возраста</t>
  </si>
  <si>
    <t>Во время виртуальной экскурсии до детей доводят научные факты по теме проекта</t>
  </si>
  <si>
    <t>Синхронизация и соответствие музыки видео контенту и психофизиологическим особенностям детей</t>
  </si>
  <si>
    <t>Методическая компетентность конкурсанта по организации и проведению экспериментальной деятельности с подвижной робототехнической постройкой</t>
  </si>
  <si>
    <t>Наличие проблемной ситуации</t>
  </si>
  <si>
    <t>Наличие развернутого, грамотно сформулированного проблемного вопроса</t>
  </si>
  <si>
    <t>Алгоритмичное подведение итогов по решению проблемы</t>
  </si>
  <si>
    <t>Выдвижение гипотезы, стимулирующую познавательную активность детей</t>
  </si>
  <si>
    <t>Применение в работе по экспериментальной деятельности  с детьми метода "проб и ошибок"</t>
  </si>
  <si>
    <t>Фиксация совместно с детьми полученных данных экспериментальной работы</t>
  </si>
  <si>
    <t>Самостоятельная формулировка детьми выводов через обсуждение полученных результатов</t>
  </si>
  <si>
    <t>Содержание экспериментальной части соответствует теме и отражается в задачах проекта</t>
  </si>
  <si>
    <t>содержание занятия не соответствует теме и цели проекта</t>
  </si>
  <si>
    <t>содержание занятия соответствует теме проекта</t>
  </si>
  <si>
    <t>содержание занятия отражает тему и частично цели проекта</t>
  </si>
  <si>
    <t>содержание занятия отражает тему и является частью продукта проекта</t>
  </si>
  <si>
    <t>Применение   ИКТ и робототехнического оборудования</t>
  </si>
  <si>
    <t>Модель принципиально новая модифицированная</t>
  </si>
  <si>
    <t>Модель приведена в движение с помощью модифицированной программы с использованием новых подобранных и записанных вместе с детьми звуков</t>
  </si>
  <si>
    <t>Модель приведена в движение с помощью  программы состоящей из 7-8 блоков</t>
  </si>
  <si>
    <t>Вычесть 0.25 баллов если 5-6 блоков, вычесть 0.5 баллов если меньше 5 блоков</t>
  </si>
  <si>
    <t>Владение технической терминологией</t>
  </si>
  <si>
    <t>Минимальное количество терминов в речи (от 3 до 5), возможны незначительные ошибки</t>
  </si>
  <si>
    <t>Полное владение технической терминологией педагогом, отсутствует стимуляция применения детьми технического языка</t>
  </si>
  <si>
    <t>Полное владение технической терминологией, активная стимуляция детей овладением технической терминологией</t>
  </si>
  <si>
    <t>анализ не проведен</t>
  </si>
  <si>
    <t>проведен частично лишь частично</t>
  </si>
  <si>
    <t>анализ всех этапов  проведен педагогом при пассивном участии детей</t>
  </si>
  <si>
    <t>проведен полный анализ всех этапов с выводами и умозаключениями детей</t>
  </si>
  <si>
    <t>Дошкольное воспитание ЮНИОРЫ</t>
  </si>
  <si>
    <t xml:space="preserve">Наглядно-информационный материал оформлен в едином стиле </t>
  </si>
  <si>
    <t>В наглядно- информационном материале использовано два-три базовых цвета</t>
  </si>
  <si>
    <t>Заголовки в наглядно- информационном материале  оформлены в едином стиле</t>
  </si>
  <si>
    <t>Оригинальность идеи оформления наглядно-информационного материала</t>
  </si>
  <si>
    <t>Владение инструментами оформления наглядно-информационного материала</t>
  </si>
  <si>
    <t>В тексте наглядно- информационного материала  отсутствуют орфографические и грамматические ошибки</t>
  </si>
  <si>
    <t>Размер шрифта основного текста  не менее 10 пунктов</t>
  </si>
  <si>
    <t>Цвет шрифта и цвет фона  контрастируют (текст  хорошо читается), но не режет глаза</t>
  </si>
  <si>
    <t>При оформелении наглядно- информационного материала используются элементы инфографики</t>
  </si>
  <si>
    <t>В наглядно-информационном материале отсутсвуют рисунки, не несущие смысловой нагрузки, если они не являются частью стилевого оформления</t>
  </si>
  <si>
    <t>Оформление материала не  отвлекает внимание от его содержательной части</t>
  </si>
  <si>
    <t>Содержание наглядно-информационного материала соответствует теме проекта</t>
  </si>
  <si>
    <t xml:space="preserve">Методическая компетентность конкурсанта при разработке и оформлении  наглядно-информационного материала для родителей по теме проекта с применением ИКТ										</t>
  </si>
  <si>
    <t>В</t>
  </si>
  <si>
    <t>Цель сформулирована четко в соответсвии со всеми требованиями методики, четкий ориентир на результат</t>
  </si>
  <si>
    <t>Содержание дидактической игры соответствует заданной теме и отражает тему проекта</t>
  </si>
  <si>
    <t>Созданы условия для проведения подгрупповой игровой деятельности</t>
  </si>
  <si>
    <t>Поддержка и развитие познавательной инициативы детей в самостоятельной деятельности ( простая познавательная деятельность и элементы исследовательской деятельности)</t>
  </si>
  <si>
    <t>Формирование в ребенке уверенности в себе и чувства собственного достоинства, и активизации внутригруппового общения детей</t>
  </si>
  <si>
    <t>Педагог своими действиями не формирует в ребенке  уверенности в себе, чувства собственного достоинства и активизации общения</t>
  </si>
  <si>
    <t>Педагог своими действиями активизирует общение между детьми стимулируя уважительное отношение к мнению другого собеседника</t>
  </si>
  <si>
    <t>Педагог своими действиями активизирует общение между детьми стимулируя уважительное отношение к мнению другого собеседника, учит признавать свои ошибки, вежливо доказывать свою правоту; обращает внимание детей как нужно справляться со своим раздражением</t>
  </si>
  <si>
    <t>Педагог не обращает внимание на качество выполнения упражнений детьми</t>
  </si>
  <si>
    <t>Педагог видит несоответствие в выполнении упражнений детьми, но не поправляет их</t>
  </si>
  <si>
    <t>Педагог охватывает вниманием всех детей, но корректирует у одного-двух</t>
  </si>
  <si>
    <t>Соответствие сюжетной линии самостоятельной деятельности заданной теме</t>
  </si>
  <si>
    <t>Составление сценария игры (КТП)</t>
  </si>
  <si>
    <t>Содержание занятия соответствует теме и отражается в задачах проекта</t>
  </si>
  <si>
    <t>Качество проведения анализа занятия</t>
  </si>
  <si>
    <t>проведен частично лишь в части экспериментальной деятельности</t>
  </si>
  <si>
    <t>анализ всего занятия проведен педагогом при пассивном участии детей</t>
  </si>
  <si>
    <t>проведен полный анализ занятия с выводами и умозаключениями детей</t>
  </si>
  <si>
    <t>Соблюдение санитарных норм во время проведения задания</t>
  </si>
  <si>
    <t>Соблюдение правил техники безопасности во время демонстрации задания</t>
  </si>
  <si>
    <t>««Взаимодействие с родителями (законными представителями) и сотрудниками образовательной организации». Задание. Разработка совместного проекта воспитателя, детей и родителей; разработка наглядно-информационного материала  для родительской аудитории по теме проекта; оформление паспорта проекта группы ДОО, оформление презентации по плану проведения проектной деятельности  для вовлечения родителей (законных представителей) во взаимодействие  и ее устное представление  на родительском собрании (группе экспертов).</t>
  </si>
  <si>
    <t>Постановка и реализация конкурсантом целей и задач  интегрированного занятия</t>
  </si>
  <si>
    <t>Цель соответствует психофизиологическим и возрастным особенностям детей заявленной</t>
  </si>
  <si>
    <t>Соответствие  планируемых  результатов освоения детьми содержания занятия задачам занятия</t>
  </si>
  <si>
    <t>Соответствие задач по программированию цели интегрированного занятия</t>
  </si>
  <si>
    <t>Вычесть все  баллы, если формулировка задачи не соответствует методическим требованиям</t>
  </si>
  <si>
    <t>Соответствие задач по экспериментированию цели интегрированного занятия</t>
  </si>
  <si>
    <t>Вычесть все баллы, если формулировка задачи не соответствует методическим требованиям</t>
  </si>
  <si>
    <t>Заявленные задачи по программированию реализованы через соответствующие методические приемы</t>
  </si>
  <si>
    <t>Заявленные задачи по экспериментированию реализованы через соответствующие методические</t>
  </si>
  <si>
    <t>Формулировка цели-соответствие методическим требованиям/учет основных структурных</t>
  </si>
  <si>
    <t>Четкость формулировки цели в соответствии с темой и содержанием интегрированного занятия</t>
  </si>
  <si>
    <t>Напоминание о технике безопасности в работе с робототехническим оборудованием</t>
  </si>
  <si>
    <t>Вычесть все баллы если не выполнено</t>
  </si>
  <si>
    <t>Размещение детей для просмотра относительно оптического устройства (работа со смарт доской)</t>
  </si>
  <si>
    <t>Учет психологических особенностей восприятия детей дошкольного возраста при демонстрации видеоконтента</t>
  </si>
  <si>
    <t>Проведение зрительной гимнастики в логике занятия и нагрузки на органы зрения</t>
  </si>
  <si>
    <t>Организация динамических пауз в логике занятия и статичной нагрузки ребенка</t>
  </si>
  <si>
    <t>Контроль правильности осанки детей во время работы</t>
  </si>
  <si>
    <t>Правильное положение педагога при показе у доски</t>
  </si>
  <si>
    <t>Правильный выбор расположения педагога во время работы за столом</t>
  </si>
  <si>
    <t>Применение "шторки" во время работы с интерактивной доской, в то время когда не демонстрируются видеоконтент</t>
  </si>
  <si>
    <t>Положение педагога во время виртуальной экскурсии не мешает визуальному ряду воспринимаемого контента</t>
  </si>
  <si>
    <t>Методическая компетентность конкурсанта при проведении интегрированного занятия</t>
  </si>
  <si>
    <t>Выделение и реализация всех этапов интегрированного занятия</t>
  </si>
  <si>
    <t>Включенность детей на организационно-мотивационном этапе</t>
  </si>
  <si>
    <t>Включенность детей на  этапе постановки проблемы</t>
  </si>
  <si>
    <t>Включенность детей на этапе практического решения проблемы</t>
  </si>
  <si>
    <t>Включенность детей на заключительном этапе</t>
  </si>
  <si>
    <t>Использование 2  и более функциональных инструментов ИКТ оборудования (помимо икт доски и робототехнического набора)</t>
  </si>
  <si>
    <t>Не употребляет в речи технические термины: название детелей конструктора и блоков</t>
  </si>
  <si>
    <t>Соответствие поставленных задач основным этапам беседы: начало беседы; основноя часть беседы; заключительная часть беседы</t>
  </si>
  <si>
    <t>Вычесть 0.2 балл за любое отсутствующее условие (подбор игр и игрового материала, оборудования в соответствии с видом деятельности; организация рабочего места ребенка и педагога в соответствии со стандартами ДО</t>
  </si>
  <si>
    <t>Итого</t>
  </si>
  <si>
    <t>Реализация правил поведения по технике безопасности при работе с робототехническим конструктором</t>
  </si>
  <si>
    <t xml:space="preserve">Обучение и воспитание детей дошкольного возраста (Разработка и проведение интегрированного занятия по познавательному развитию (с включением виртуальной экскурсии, дидактического упражнения на ИКТ оборудовании и экспериментальной или познавательно-исследовательской деятельности по теме проекта)  </t>
  </si>
  <si>
    <t>Организация и проведение различных видов деятельности и общения детей дошкольного возраста (Организация и руководство реализация фрагментов мероприятия с включением совместной деятельности воспитателя с детьми дошкольного возраста (волонтерами с актерской задачей) и сюжетно-ролевой игры по теме проекта)</t>
  </si>
  <si>
    <t>Игровая деятельность не способствует познавательному развитию</t>
  </si>
  <si>
    <t>Игровая деятельность способствует эпизодично познавательному развитию некоторых детей</t>
  </si>
  <si>
    <t>Организация игровой  деятельности детей способствует развитию познавательной активности</t>
  </si>
  <si>
    <t>Педагог задает проблемные вопросы детям, побуждая их самостоятельно находитьигровые решения и их демонстрировать</t>
  </si>
  <si>
    <t>Педагог создает проблемные ситуации для детей, побуждая их самостоятельно находить игровые решения, их демонстрировать и поддерживает инициативу детей в развитии линий сюжета или усложнения задания</t>
  </si>
  <si>
    <t>Соблюдение принципа доступности оборудования для стимуляции игровой  деятельности детей</t>
  </si>
  <si>
    <t>Поддержание и стимулирование игровой деятельности детей</t>
  </si>
  <si>
    <t>Поддержка творческой инициативы детей в игровой деятельности (включение педагога в деятельность ребенка как в основную сюжетную линию)</t>
  </si>
  <si>
    <t>Проведение рефлексии сюжетно-ролевой  игровой деятельности детей по заданной теме</t>
  </si>
  <si>
    <t>Подготовка необходимых материалов для  проведения сюжетно-ролевой игры</t>
  </si>
  <si>
    <t>Распределение ролей в игре в соотвестствии с темой проекта</t>
  </si>
  <si>
    <t>Содержание игровой деятельности  соответствует теме и отражается в задачах проекта</t>
  </si>
  <si>
    <t>содержание фрагмента не соответствует теме и цели проекта</t>
  </si>
  <si>
    <t>содержание фрагмента соответствует теме проекта</t>
  </si>
  <si>
    <t>содержание фрагмента отражает тему и частично цель проекта</t>
  </si>
  <si>
    <t>содержание фрагмента  отражает тему и является частью продукта проекта</t>
  </si>
  <si>
    <t>Вычесть 0.1 балла за любой отсутствующий структурный элемент беседы: тема; цель;  начало беседы; основная часть; заключительная часть беседы</t>
  </si>
  <si>
    <t>Наличие приемов руководства направленных на формирование культурных форм общения в самостоятельной деятельности (выполнение ребенком норм и правил общения со взрослыми и сверстниками)</t>
  </si>
  <si>
    <t>Качество проведения анализа фрагмента занятия</t>
  </si>
  <si>
    <t>Соответствие  планируемых  результатов освоения детьми содержанию занятия и теме проекта</t>
  </si>
  <si>
    <t>Модуль А</t>
  </si>
  <si>
    <t>-</t>
  </si>
  <si>
    <t>Модуль Б</t>
  </si>
  <si>
    <t>Модуль В</t>
  </si>
  <si>
    <t>Всего</t>
  </si>
  <si>
    <t>Фиксация совместно с детьми полученных знаний в ходе занятия</t>
  </si>
  <si>
    <t>Модель приведена в движение с помощью модифицированной программы с использованием  фона экрана согласованного с проблемой эксперимента или темой проекта</t>
  </si>
  <si>
    <t>Соответствие видеоряда устному сопровождению педагога, раскрывающую подтемы проекта</t>
  </si>
  <si>
    <t>содержание беседы не  раскрывает тему  полностью, информация по микротеме дается частично</t>
  </si>
  <si>
    <t>Демонстрация конкурсантом  умения разрабатывать  и провести дидактическую игру</t>
  </si>
  <si>
    <t>Подбор игрового материала осуществляется с учетом практического опыта  приобретенного впроекте детей</t>
  </si>
  <si>
    <t>Алгоритмическая реализация дидактической игры</t>
  </si>
  <si>
    <t>Вычесть 0.25 балл за любой отсутствующий элемент структуры: объяснение игровой задачи, выполнение игровых действий, объяснение правил игры, констатация игровой результата</t>
  </si>
  <si>
    <t>Создание условий для проведения сюжетно-ролевой  игровой деятельности</t>
  </si>
  <si>
    <t>Оформление зон дляподготовки и реализации игровой деятельности</t>
  </si>
  <si>
    <t>Подбор оборудования и материалов для реализации игровой деятельности с учетом темы проекта</t>
  </si>
  <si>
    <t>Владение методикой переноса игрового замысла детей при помощи игровых средств в зависимости от развития игрового сюжета</t>
  </si>
  <si>
    <t>Выставить все балла, если используется все игровые средства: использование ролевые атрибуты на этапе вхождение в  игровую деятельность; использование  дополнительнх материалов (конструктор, мягкие формы и т.д.); граммотное завершение игровой активности.</t>
  </si>
  <si>
    <t>Создание ситуации выбора игровых ролей   в сюжетно-ролевой игре</t>
  </si>
  <si>
    <t>Использование материальной педагогической оценки в виде невербальных методов стимулирований (появление новых атрибутов, нового героя)</t>
  </si>
  <si>
    <t>Выставить все баллы, если: подведение итогов направлено в будущее (желание ребенка продолжить игровую деятельность); вычесть 0.25 - если подведены итоги рефлексивным способом; вычесть все баллы- если подведены итоги репродуктивным способом</t>
  </si>
  <si>
    <t xml:space="preserve">Наличие приемов руководства направленных на подведение итогов сюжетно-ролевой игровой деятельности </t>
  </si>
  <si>
    <t>Обогащение реального опыта детей в активной деятельности (умение выстроить согласованные игровые  действия)</t>
  </si>
  <si>
    <t xml:space="preserve">Стимулирование двигательной активности детей в соответствии с содержанием и целью и темой проекта  </t>
  </si>
  <si>
    <t>Приемы руководства сюжетно-ролевой игровой деятельностью</t>
  </si>
  <si>
    <t>Методическая компетентность конкурсанта по организации и проведению сюжетно-ролевой игровой  деятельности детей</t>
  </si>
  <si>
    <t>вычесть0,15 баллов, если применяются только методы прямого руководства, оставить 0,25 если методы косвенного руководства и прямого руководства</t>
  </si>
  <si>
    <t xml:space="preserve">Проведение обучающих мероприятий для построения игрового взаимодействия по теме проекта , определяющих целостную сюжетно-ролевую игровую ситуацию </t>
  </si>
  <si>
    <t>Владение педагогом содержанием заданной темы сюжетно-ролевой игры в контексте проекта</t>
  </si>
  <si>
    <t>Удовлетворение двигательной активности: контроль правильности осанки детей во время всего мероприятия</t>
  </si>
  <si>
    <t>Размер шрифта в заголовках  не менее 12   пунктов</t>
  </si>
  <si>
    <t>Тип шрифта для основного текста на бумажном носителе Times New Roman</t>
  </si>
  <si>
    <t>Содержательность и доступность текста наглядно-информационного материала   для родительской аудиторией</t>
  </si>
  <si>
    <t>Наглядно-информационный материал содержит ссылки на материалы необходимые для реализации задач родителями</t>
  </si>
  <si>
    <t>Региональный этап Чемпионата по профессиональному мастерству "Профессионалы "в 2025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</si>
</sst>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" x14ac:knownFonts="1">
    <font>
      <sz val="12"/>
      <color theme="1"/>
      <name val="Calibri"/>
      <family val="2"/>
      <charset val="204"/>
      <scheme val="minor"/>
    </font>
    <font>
      <b/>
      <sz val="12"/>
      <color theme="1"/>
      <name val="Calibri"/>
      <family val="2"/>
      <scheme val="minor"/>
    </font>
    <font>
      <sz val="12"/>
      <color theme="1" tint="0.499984740745262"/>
      <name val="Calibri"/>
      <family val="2"/>
      <charset val="204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2"/>
      <color theme="1"/>
      <name val="Calibri"/>
      <family val="2"/>
      <charset val="204"/>
      <scheme val="minor"/>
    </font>
    <font>
      <sz val="12"/>
      <color theme="0"/>
      <name val="Calibri"/>
      <family val="2"/>
      <charset val="204"/>
      <scheme val="minor"/>
    </font>
    <font>
      <sz val="10"/>
      <name val="Times New Roman"/>
      <family val="1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Arial"/>
      <family val="2"/>
      <charset val="204"/>
    </font>
    <font>
      <sz val="12"/>
      <color theme="1"/>
      <name val="Times New Roman"/>
      <family val="1"/>
    </font>
    <font>
      <b/>
      <sz val="14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charset val="204"/>
      <scheme val="minor"/>
    </font>
    <font>
      <sz val="12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98">
    <xf numFmtId="0" fontId="0" fillId="0" borderId="0" xfId="0"/>
    <xf numFmtId="0" fontId="0" fillId="0" borderId="0" xfId="0" applyAlignment="1">
      <alignment horizontal="right"/>
    </xf>
    <xf numFmtId="0" fontId="2" fillId="0" borderId="0" xfId="0" applyFont="1" applyAlignment="1">
      <alignment horizontal="right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4" fillId="0" borderId="0" xfId="0" applyFont="1"/>
    <xf numFmtId="0" fontId="0" fillId="0" borderId="0" xfId="0" quotePrefix="1" applyAlignment="1">
      <alignment horizontal="left"/>
    </xf>
    <xf numFmtId="0" fontId="0" fillId="0" borderId="0" xfId="0" quotePrefix="1"/>
    <xf numFmtId="0" fontId="0" fillId="0" borderId="0" xfId="0" quotePrefix="1" applyAlignment="1">
      <alignment wrapText="1"/>
    </xf>
    <xf numFmtId="0" fontId="0" fillId="0" borderId="1" xfId="0" applyBorder="1" applyAlignment="1">
      <alignment horizontal="center" wrapText="1"/>
    </xf>
    <xf numFmtId="0" fontId="6" fillId="0" borderId="0" xfId="0" applyFont="1"/>
    <xf numFmtId="2" fontId="0" fillId="0" borderId="0" xfId="0" applyNumberFormat="1"/>
    <xf numFmtId="0" fontId="0" fillId="0" borderId="2" xfId="0" quotePrefix="1" applyBorder="1" applyAlignment="1">
      <alignment vertical="center" wrapText="1"/>
    </xf>
    <xf numFmtId="2" fontId="0" fillId="0" borderId="6" xfId="1" applyNumberFormat="1" applyFont="1" applyBorder="1"/>
    <xf numFmtId="2" fontId="0" fillId="0" borderId="5" xfId="1" applyNumberFormat="1" applyFont="1" applyBorder="1"/>
    <xf numFmtId="2" fontId="0" fillId="0" borderId="7" xfId="1" applyNumberFormat="1" applyFont="1" applyBorder="1"/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top"/>
    </xf>
    <xf numFmtId="0" fontId="9" fillId="0" borderId="1" xfId="0" applyFont="1" applyBorder="1" applyAlignment="1">
      <alignment vertical="top"/>
    </xf>
    <xf numFmtId="0" fontId="9" fillId="0" borderId="1" xfId="0" applyFont="1" applyBorder="1" applyAlignment="1">
      <alignment horizontal="left" vertical="top"/>
    </xf>
    <xf numFmtId="0" fontId="9" fillId="0" borderId="1" xfId="0" applyFont="1" applyBorder="1" applyAlignment="1">
      <alignment horizontal="left" vertical="top" wrapText="1"/>
    </xf>
    <xf numFmtId="0" fontId="9" fillId="0" borderId="1" xfId="0" applyFont="1" applyBorder="1"/>
    <xf numFmtId="0" fontId="8" fillId="0" borderId="1" xfId="0" applyFont="1" applyBorder="1" applyAlignment="1">
      <alignment horizontal="center" vertical="top"/>
    </xf>
    <xf numFmtId="0" fontId="8" fillId="0" borderId="1" xfId="0" applyFont="1" applyBorder="1" applyAlignment="1">
      <alignment horizontal="left" vertical="top" wrapText="1"/>
    </xf>
    <xf numFmtId="0" fontId="9" fillId="0" borderId="1" xfId="0" applyFont="1" applyBorder="1" applyAlignment="1">
      <alignment horizontal="center"/>
    </xf>
    <xf numFmtId="0" fontId="9" fillId="0" borderId="1" xfId="0" applyFont="1" applyBorder="1" applyAlignment="1">
      <alignment horizontal="left" wrapText="1"/>
    </xf>
    <xf numFmtId="0" fontId="9" fillId="0" borderId="1" xfId="0" applyFont="1" applyBorder="1" applyAlignment="1">
      <alignment wrapText="1"/>
    </xf>
    <xf numFmtId="0" fontId="9" fillId="0" borderId="1" xfId="0" applyFont="1" applyBorder="1" applyAlignment="1">
      <alignment horizontal="center" wrapText="1"/>
    </xf>
    <xf numFmtId="0" fontId="9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top" wrapText="1"/>
    </xf>
    <xf numFmtId="0" fontId="11" fillId="0" borderId="0" xfId="0" applyFont="1"/>
    <xf numFmtId="0" fontId="7" fillId="0" borderId="1" xfId="0" applyFont="1" applyBorder="1" applyAlignment="1">
      <alignment horizontal="center" vertical="top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wrapText="1"/>
    </xf>
    <xf numFmtId="0" fontId="10" fillId="0" borderId="1" xfId="0" applyFont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left" vertical="center" wrapText="1"/>
    </xf>
    <xf numFmtId="0" fontId="12" fillId="3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horizontal="center"/>
    </xf>
    <xf numFmtId="0" fontId="14" fillId="2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2" fontId="9" fillId="0" borderId="1" xfId="0" applyNumberFormat="1" applyFont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top" wrapText="1"/>
    </xf>
    <xf numFmtId="0" fontId="8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vertical="top" wrapText="1"/>
    </xf>
    <xf numFmtId="0" fontId="14" fillId="0" borderId="1" xfId="0" applyFont="1" applyBorder="1" applyAlignment="1">
      <alignment horizontal="center" wrapText="1"/>
    </xf>
    <xf numFmtId="0" fontId="14" fillId="0" borderId="1" xfId="0" applyFont="1" applyBorder="1" applyAlignment="1">
      <alignment horizontal="right"/>
    </xf>
    <xf numFmtId="0" fontId="14" fillId="0" borderId="0" xfId="0" applyFont="1" applyAlignment="1">
      <alignment horizontal="right"/>
    </xf>
    <xf numFmtId="0" fontId="9" fillId="0" borderId="0" xfId="0" applyFont="1"/>
    <xf numFmtId="0" fontId="9" fillId="0" borderId="0" xfId="0" applyFont="1" applyAlignment="1">
      <alignment horizontal="center"/>
    </xf>
    <xf numFmtId="0" fontId="9" fillId="0" borderId="0" xfId="0" applyFont="1" applyAlignment="1">
      <alignment wrapText="1"/>
    </xf>
    <xf numFmtId="0" fontId="11" fillId="0" borderId="1" xfId="0" applyFont="1" applyBorder="1"/>
    <xf numFmtId="0" fontId="9" fillId="4" borderId="1" xfId="0" applyFont="1" applyFill="1" applyBorder="1" applyAlignment="1">
      <alignment horizontal="center" vertical="top"/>
    </xf>
    <xf numFmtId="0" fontId="9" fillId="4" borderId="1" xfId="0" applyFont="1" applyFill="1" applyBorder="1" applyAlignment="1">
      <alignment horizontal="left" vertical="top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9" fillId="4" borderId="1" xfId="0" applyFont="1" applyFill="1" applyBorder="1" applyAlignment="1">
      <alignment horizontal="left" vertical="top"/>
    </xf>
    <xf numFmtId="0" fontId="9" fillId="4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left" vertical="top" wrapText="1"/>
    </xf>
    <xf numFmtId="0" fontId="7" fillId="4" borderId="2" xfId="0" applyFont="1" applyFill="1" applyBorder="1" applyAlignment="1">
      <alignment horizontal="left" vertical="top" wrapText="1"/>
    </xf>
    <xf numFmtId="2" fontId="13" fillId="2" borderId="0" xfId="0" applyNumberFormat="1" applyFont="1" applyFill="1" applyAlignment="1">
      <alignment horizontal="center"/>
    </xf>
    <xf numFmtId="164" fontId="9" fillId="0" borderId="1" xfId="0" applyNumberFormat="1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2" fontId="12" fillId="3" borderId="0" xfId="0" applyNumberFormat="1" applyFont="1" applyFill="1" applyAlignment="1">
      <alignment horizontal="center" vertical="center" wrapText="1"/>
    </xf>
    <xf numFmtId="2" fontId="9" fillId="0" borderId="1" xfId="0" applyNumberFormat="1" applyFont="1" applyBorder="1" applyAlignment="1">
      <alignment horizontal="center"/>
    </xf>
    <xf numFmtId="0" fontId="9" fillId="0" borderId="1" xfId="0" applyFont="1" applyBorder="1" applyAlignment="1">
      <alignment vertical="top" wrapText="1"/>
    </xf>
    <xf numFmtId="0" fontId="8" fillId="4" borderId="1" xfId="0" applyFont="1" applyFill="1" applyBorder="1" applyAlignment="1">
      <alignment horizontal="center"/>
    </xf>
    <xf numFmtId="0" fontId="4" fillId="0" borderId="0" xfId="0" applyFont="1" applyAlignment="1">
      <alignment horizontal="center"/>
    </xf>
    <xf numFmtId="0" fontId="15" fillId="5" borderId="10" xfId="0" applyFont="1" applyFill="1" applyBorder="1" applyAlignment="1">
      <alignment horizontal="center" vertical="center" wrapText="1"/>
    </xf>
    <xf numFmtId="0" fontId="15" fillId="5" borderId="11" xfId="0" applyFont="1" applyFill="1" applyBorder="1" applyAlignment="1">
      <alignment horizontal="center" vertical="center" wrapText="1"/>
    </xf>
    <xf numFmtId="0" fontId="15" fillId="5" borderId="0" xfId="0" applyFont="1" applyFill="1" applyAlignment="1">
      <alignment horizontal="center" vertical="center" wrapText="1"/>
    </xf>
    <xf numFmtId="2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2" fontId="0" fillId="0" borderId="1" xfId="0" applyNumberFormat="1" applyBorder="1"/>
    <xf numFmtId="2" fontId="0" fillId="0" borderId="1" xfId="0" applyNumberFormat="1" applyBorder="1" applyAlignment="1">
      <alignment horizontal="center" vertical="center"/>
    </xf>
    <xf numFmtId="1" fontId="0" fillId="0" borderId="1" xfId="0" applyNumberFormat="1" applyBorder="1"/>
    <xf numFmtId="2" fontId="9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1" xfId="0" applyBorder="1" applyAlignment="1">
      <alignment horizontal="center" vertical="center"/>
    </xf>
    <xf numFmtId="2" fontId="9" fillId="2" borderId="2" xfId="0" applyNumberFormat="1" applyFont="1" applyFill="1" applyBorder="1" applyAlignment="1">
      <alignment horizontal="center" vertical="center"/>
    </xf>
    <xf numFmtId="2" fontId="9" fillId="2" borderId="8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13" fillId="2" borderId="3" xfId="0" applyFont="1" applyFill="1" applyBorder="1" applyAlignment="1">
      <alignment horizontal="left" wrapText="1"/>
    </xf>
    <xf numFmtId="0" fontId="9" fillId="2" borderId="2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9" fillId="2" borderId="8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1048563"/>
  <sheetViews>
    <sheetView tabSelected="1" topLeftCell="A32" zoomScale="90" zoomScaleNormal="90" workbookViewId="0">
      <selection activeCell="F2" sqref="F2"/>
    </sheetView>
  </sheetViews>
  <sheetFormatPr baseColWidth="10" defaultColWidth="11" defaultRowHeight="16" x14ac:dyDescent="0.2"/>
  <cols>
    <col min="1" max="1" width="6.83203125" style="1" customWidth="1"/>
    <col min="2" max="2" width="31" customWidth="1"/>
    <col min="3" max="3" width="7.83203125" style="4" bestFit="1" customWidth="1"/>
    <col min="4" max="4" width="43.33203125" style="3" customWidth="1"/>
    <col min="5" max="5" width="10.33203125" style="4" customWidth="1"/>
    <col min="6" max="6" width="33.83203125" style="3" customWidth="1"/>
    <col min="7" max="7" width="20.6640625" style="3" bestFit="1" customWidth="1"/>
    <col min="8" max="8" width="7.1640625" style="3" bestFit="1" customWidth="1"/>
    <col min="9" max="9" width="19.83203125" style="4" customWidth="1"/>
    <col min="11" max="17" width="11" style="4"/>
  </cols>
  <sheetData>
    <row r="2" spans="1:18" ht="51" x14ac:dyDescent="0.2">
      <c r="B2" s="2" t="s">
        <v>10</v>
      </c>
      <c r="D2" s="10" t="s">
        <v>299</v>
      </c>
      <c r="E2" s="8"/>
    </row>
    <row r="3" spans="1:18" x14ac:dyDescent="0.2">
      <c r="B3" s="2" t="s">
        <v>12</v>
      </c>
      <c r="D3" s="9" t="s">
        <v>173</v>
      </c>
      <c r="E3" s="8"/>
    </row>
    <row r="4" spans="1:18" x14ac:dyDescent="0.2">
      <c r="K4" s="77">
        <v>1</v>
      </c>
      <c r="L4" s="77">
        <v>2</v>
      </c>
      <c r="M4" s="77">
        <v>3</v>
      </c>
      <c r="N4" s="77">
        <v>4</v>
      </c>
      <c r="O4" s="77">
        <v>5</v>
      </c>
      <c r="P4" s="77">
        <v>6</v>
      </c>
      <c r="Q4" s="77">
        <v>7</v>
      </c>
    </row>
    <row r="5" spans="1:18" s="5" customFormat="1" ht="34" customHeight="1" x14ac:dyDescent="0.2">
      <c r="A5" s="6" t="s">
        <v>1</v>
      </c>
      <c r="B5" s="6" t="s">
        <v>14</v>
      </c>
      <c r="C5" s="6" t="s">
        <v>2</v>
      </c>
      <c r="D5" s="6" t="s">
        <v>4</v>
      </c>
      <c r="E5" s="6" t="s">
        <v>7</v>
      </c>
      <c r="F5" s="6" t="s">
        <v>3</v>
      </c>
      <c r="G5" s="6" t="s">
        <v>11</v>
      </c>
      <c r="H5" s="6"/>
      <c r="I5" s="6" t="s">
        <v>8</v>
      </c>
      <c r="K5" s="78">
        <f>COUNTIF(H8:H283,1)</f>
        <v>16</v>
      </c>
      <c r="L5" s="78">
        <f>COUNTIF(H8:H283,2)</f>
        <v>35</v>
      </c>
      <c r="M5" s="78">
        <f>COUNTIF(H8:H283,3)</f>
        <v>36</v>
      </c>
      <c r="N5" s="78">
        <f>COUNTIF(H8:H283,4)</f>
        <v>21</v>
      </c>
      <c r="O5" s="78">
        <f>COUNTIF(H8:H283,5)</f>
        <v>28</v>
      </c>
      <c r="P5" s="78">
        <f>COUNTIF(H8:H283,6)</f>
        <v>34</v>
      </c>
      <c r="Q5" s="78">
        <f>COUNTIF(H8:H283,7)</f>
        <v>15</v>
      </c>
    </row>
    <row r="6" spans="1:18" x14ac:dyDescent="0.2">
      <c r="H6"/>
    </row>
    <row r="7" spans="1:18" s="7" customFormat="1" ht="54" customHeight="1" x14ac:dyDescent="0.25">
      <c r="A7" s="42" t="s">
        <v>0</v>
      </c>
      <c r="B7" s="92" t="s">
        <v>208</v>
      </c>
      <c r="C7" s="92"/>
      <c r="D7" s="92"/>
      <c r="E7" s="92"/>
      <c r="F7" s="92"/>
      <c r="G7" s="92"/>
      <c r="H7" s="92"/>
      <c r="I7" s="65">
        <f>SUM(I8:I93)</f>
        <v>50</v>
      </c>
      <c r="K7" s="72"/>
      <c r="L7" s="72"/>
      <c r="M7" s="72"/>
      <c r="N7" s="72"/>
      <c r="O7" s="72"/>
      <c r="P7" s="72"/>
      <c r="Q7" s="72"/>
    </row>
    <row r="8" spans="1:18" ht="60" customHeight="1" x14ac:dyDescent="0.2">
      <c r="A8" s="21">
        <v>1</v>
      </c>
      <c r="B8" s="19" t="s">
        <v>22</v>
      </c>
      <c r="C8" s="22"/>
      <c r="D8" s="23"/>
      <c r="E8" s="22"/>
      <c r="F8" s="22"/>
      <c r="G8" s="23"/>
      <c r="H8" s="21"/>
      <c r="I8" s="21"/>
      <c r="K8" s="86" t="s">
        <v>265</v>
      </c>
      <c r="L8" s="86"/>
      <c r="M8" s="86"/>
      <c r="N8" s="86"/>
      <c r="O8" s="86"/>
      <c r="P8" s="86"/>
      <c r="Q8" s="86"/>
      <c r="R8" s="86" t="s">
        <v>269</v>
      </c>
    </row>
    <row r="9" spans="1:18" x14ac:dyDescent="0.2">
      <c r="A9" s="21"/>
      <c r="B9" s="23"/>
      <c r="C9" s="18" t="s">
        <v>5</v>
      </c>
      <c r="D9" s="19" t="s">
        <v>25</v>
      </c>
      <c r="E9" s="21"/>
      <c r="F9" s="19" t="s">
        <v>45</v>
      </c>
      <c r="G9" s="24"/>
      <c r="H9" s="28">
        <v>2</v>
      </c>
      <c r="I9" s="28">
        <v>0.5</v>
      </c>
      <c r="K9" s="77">
        <v>1</v>
      </c>
      <c r="L9" s="77">
        <v>2</v>
      </c>
      <c r="M9" s="77">
        <v>3</v>
      </c>
      <c r="N9" s="77">
        <v>4</v>
      </c>
      <c r="O9" s="77">
        <v>5</v>
      </c>
      <c r="P9" s="77">
        <v>6</v>
      </c>
      <c r="Q9" s="77">
        <v>7</v>
      </c>
      <c r="R9" s="86"/>
    </row>
    <row r="10" spans="1:18" ht="56" x14ac:dyDescent="0.2">
      <c r="A10" s="21"/>
      <c r="B10" s="23"/>
      <c r="C10" s="18" t="s">
        <v>5</v>
      </c>
      <c r="D10" s="19" t="s">
        <v>26</v>
      </c>
      <c r="E10" s="21"/>
      <c r="F10" s="19" t="s">
        <v>45</v>
      </c>
      <c r="G10" s="24"/>
      <c r="H10" s="28">
        <v>3</v>
      </c>
      <c r="I10" s="28">
        <v>0.5</v>
      </c>
      <c r="K10" s="81" t="s">
        <v>266</v>
      </c>
      <c r="L10" s="81" t="e">
        <f>I9+I11+I12+I13+I15+I18+I22+I24+I25+I44+I91+#REF!+I92</f>
        <v>#REF!</v>
      </c>
      <c r="M10" s="81">
        <f>I10+I16+I17+I28+I41+I43+I56+I57+I58+I59+I62</f>
        <v>9</v>
      </c>
      <c r="N10" s="81">
        <f>I14+I19+I20+I21+I23+I26+I27+I50</f>
        <v>6</v>
      </c>
      <c r="O10" s="81">
        <f>I34+I42+I63+I64+I61+I65+I60+I70+I71+I72+I73+I74+I82</f>
        <v>12</v>
      </c>
      <c r="P10" s="81" t="e">
        <f>I30+I31+I32+I33+I35+I36+I37+I38+I39+I45+I40+I76+I77+I78+I79+I80+I81+I83+I84+I85+I86+I87+#REF!+I88+I89+I90+I93</f>
        <v>#REF!</v>
      </c>
      <c r="Q10" s="81" t="s">
        <v>266</v>
      </c>
      <c r="R10" s="82" t="e">
        <f>SUM(K10:Q10)</f>
        <v>#REF!</v>
      </c>
    </row>
    <row r="11" spans="1:18" ht="28" x14ac:dyDescent="0.2">
      <c r="A11" s="21"/>
      <c r="B11" s="23"/>
      <c r="C11" s="18" t="s">
        <v>5</v>
      </c>
      <c r="D11" s="19" t="s">
        <v>27</v>
      </c>
      <c r="E11" s="21"/>
      <c r="F11" s="19" t="s">
        <v>45</v>
      </c>
      <c r="G11" s="24"/>
      <c r="H11" s="28">
        <v>2</v>
      </c>
      <c r="I11" s="28">
        <v>1</v>
      </c>
    </row>
    <row r="12" spans="1:18" ht="28" x14ac:dyDescent="0.2">
      <c r="A12" s="21"/>
      <c r="B12" s="23"/>
      <c r="C12" s="18" t="s">
        <v>5</v>
      </c>
      <c r="D12" s="19" t="s">
        <v>28</v>
      </c>
      <c r="E12" s="21"/>
      <c r="F12" s="19" t="s">
        <v>45</v>
      </c>
      <c r="G12" s="24"/>
      <c r="H12" s="28">
        <v>2</v>
      </c>
      <c r="I12" s="28">
        <v>1</v>
      </c>
    </row>
    <row r="13" spans="1:18" ht="28" x14ac:dyDescent="0.2">
      <c r="A13" s="21"/>
      <c r="B13" s="23"/>
      <c r="C13" s="18" t="s">
        <v>5</v>
      </c>
      <c r="D13" s="19" t="s">
        <v>29</v>
      </c>
      <c r="E13" s="21"/>
      <c r="F13" s="19" t="s">
        <v>45</v>
      </c>
      <c r="G13" s="24"/>
      <c r="H13" s="28">
        <v>2</v>
      </c>
      <c r="I13" s="28">
        <v>1</v>
      </c>
    </row>
    <row r="14" spans="1:18" ht="28" x14ac:dyDescent="0.2">
      <c r="A14" s="21"/>
      <c r="B14" s="23"/>
      <c r="C14" s="18" t="s">
        <v>5</v>
      </c>
      <c r="D14" s="19" t="s">
        <v>30</v>
      </c>
      <c r="E14" s="21"/>
      <c r="F14" s="19" t="s">
        <v>45</v>
      </c>
      <c r="G14" s="24"/>
      <c r="H14" s="28">
        <v>4</v>
      </c>
      <c r="I14" s="28">
        <v>0.5</v>
      </c>
    </row>
    <row r="15" spans="1:18" ht="28" x14ac:dyDescent="0.2">
      <c r="A15" s="21"/>
      <c r="B15" s="23"/>
      <c r="C15" s="18" t="s">
        <v>5</v>
      </c>
      <c r="D15" s="19" t="s">
        <v>31</v>
      </c>
      <c r="E15" s="26"/>
      <c r="F15" s="19" t="s">
        <v>45</v>
      </c>
      <c r="G15" s="27"/>
      <c r="H15" s="28">
        <v>2</v>
      </c>
      <c r="I15" s="28">
        <v>1</v>
      </c>
      <c r="O15" s="76"/>
    </row>
    <row r="16" spans="1:18" ht="28" x14ac:dyDescent="0.2">
      <c r="A16" s="21"/>
      <c r="B16" s="23"/>
      <c r="C16" s="18" t="s">
        <v>5</v>
      </c>
      <c r="D16" s="19" t="s">
        <v>32</v>
      </c>
      <c r="E16" s="21"/>
      <c r="F16" s="19" t="s">
        <v>45</v>
      </c>
      <c r="G16" s="24"/>
      <c r="H16" s="28">
        <v>3</v>
      </c>
      <c r="I16" s="28">
        <v>1</v>
      </c>
    </row>
    <row r="17" spans="1:9" ht="42" x14ac:dyDescent="0.2">
      <c r="A17" s="21"/>
      <c r="B17" s="23"/>
      <c r="C17" s="18" t="s">
        <v>5</v>
      </c>
      <c r="D17" s="19" t="s">
        <v>33</v>
      </c>
      <c r="E17" s="21"/>
      <c r="F17" s="19" t="s">
        <v>45</v>
      </c>
      <c r="G17" s="24"/>
      <c r="H17" s="28">
        <v>3</v>
      </c>
      <c r="I17" s="28">
        <v>1</v>
      </c>
    </row>
    <row r="18" spans="1:9" ht="70" x14ac:dyDescent="0.2">
      <c r="A18" s="21"/>
      <c r="B18" s="23"/>
      <c r="C18" s="18" t="s">
        <v>5</v>
      </c>
      <c r="D18" s="19" t="s">
        <v>34</v>
      </c>
      <c r="E18" s="21"/>
      <c r="F18" s="19" t="s">
        <v>45</v>
      </c>
      <c r="G18" s="24"/>
      <c r="H18" s="28">
        <v>2</v>
      </c>
      <c r="I18" s="28">
        <v>1</v>
      </c>
    </row>
    <row r="19" spans="1:9" ht="42" x14ac:dyDescent="0.2">
      <c r="A19" s="21"/>
      <c r="B19" s="23"/>
      <c r="C19" s="18" t="s">
        <v>5</v>
      </c>
      <c r="D19" s="19" t="s">
        <v>35</v>
      </c>
      <c r="E19" s="21"/>
      <c r="F19" s="19" t="s">
        <v>45</v>
      </c>
      <c r="G19" s="24"/>
      <c r="H19" s="28">
        <v>4</v>
      </c>
      <c r="I19" s="28">
        <v>1</v>
      </c>
    </row>
    <row r="20" spans="1:9" ht="42" x14ac:dyDescent="0.2">
      <c r="A20" s="21"/>
      <c r="B20" s="23"/>
      <c r="C20" s="18" t="s">
        <v>5</v>
      </c>
      <c r="D20" s="19" t="s">
        <v>36</v>
      </c>
      <c r="E20" s="21"/>
      <c r="F20" s="19" t="s">
        <v>45</v>
      </c>
      <c r="G20" s="24"/>
      <c r="H20" s="28">
        <v>4</v>
      </c>
      <c r="I20" s="28">
        <v>1</v>
      </c>
    </row>
    <row r="21" spans="1:9" ht="42" x14ac:dyDescent="0.2">
      <c r="A21" s="21"/>
      <c r="B21" s="23"/>
      <c r="C21" s="18" t="s">
        <v>5</v>
      </c>
      <c r="D21" s="19" t="s">
        <v>37</v>
      </c>
      <c r="E21" s="21"/>
      <c r="F21" s="19" t="s">
        <v>45</v>
      </c>
      <c r="G21" s="24"/>
      <c r="H21" s="28">
        <v>4</v>
      </c>
      <c r="I21" s="28">
        <v>0.5</v>
      </c>
    </row>
    <row r="22" spans="1:9" ht="42" x14ac:dyDescent="0.2">
      <c r="A22" s="21"/>
      <c r="B22" s="23"/>
      <c r="C22" s="18" t="s">
        <v>5</v>
      </c>
      <c r="D22" s="19" t="s">
        <v>38</v>
      </c>
      <c r="E22" s="21"/>
      <c r="F22" s="19" t="s">
        <v>45</v>
      </c>
      <c r="G22" s="24"/>
      <c r="H22" s="28">
        <v>2</v>
      </c>
      <c r="I22" s="28">
        <v>0.5</v>
      </c>
    </row>
    <row r="23" spans="1:9" ht="42" x14ac:dyDescent="0.2">
      <c r="A23" s="21"/>
      <c r="B23" s="23"/>
      <c r="C23" s="18" t="s">
        <v>5</v>
      </c>
      <c r="D23" s="19" t="s">
        <v>39</v>
      </c>
      <c r="E23" s="21"/>
      <c r="F23" s="19" t="s">
        <v>46</v>
      </c>
      <c r="G23" s="24"/>
      <c r="H23" s="28">
        <v>4</v>
      </c>
      <c r="I23" s="28">
        <v>0.5</v>
      </c>
    </row>
    <row r="24" spans="1:9" ht="42" x14ac:dyDescent="0.2">
      <c r="A24" s="21"/>
      <c r="B24" s="23"/>
      <c r="C24" s="18" t="s">
        <v>5</v>
      </c>
      <c r="D24" s="19" t="s">
        <v>40</v>
      </c>
      <c r="E24" s="21"/>
      <c r="F24" s="19" t="s">
        <v>45</v>
      </c>
      <c r="G24" s="24"/>
      <c r="H24" s="28">
        <v>2</v>
      </c>
      <c r="I24" s="28">
        <v>0.5</v>
      </c>
    </row>
    <row r="25" spans="1:9" ht="70" x14ac:dyDescent="0.2">
      <c r="A25" s="21"/>
      <c r="B25" s="23"/>
      <c r="C25" s="18" t="s">
        <v>5</v>
      </c>
      <c r="D25" s="19" t="s">
        <v>41</v>
      </c>
      <c r="E25" s="21"/>
      <c r="F25" s="19" t="s">
        <v>47</v>
      </c>
      <c r="G25" s="24"/>
      <c r="H25" s="28">
        <v>2</v>
      </c>
      <c r="I25" s="28">
        <v>0.5</v>
      </c>
    </row>
    <row r="26" spans="1:9" ht="42" x14ac:dyDescent="0.2">
      <c r="A26" s="21"/>
      <c r="B26" s="23"/>
      <c r="C26" s="18" t="s">
        <v>5</v>
      </c>
      <c r="D26" s="19" t="s">
        <v>42</v>
      </c>
      <c r="E26" s="21"/>
      <c r="F26" s="19" t="s">
        <v>45</v>
      </c>
      <c r="G26" s="24"/>
      <c r="H26" s="28">
        <v>4</v>
      </c>
      <c r="I26" s="28">
        <v>1</v>
      </c>
    </row>
    <row r="27" spans="1:9" ht="42" x14ac:dyDescent="0.2">
      <c r="A27" s="21"/>
      <c r="B27" s="23"/>
      <c r="C27" s="18" t="s">
        <v>5</v>
      </c>
      <c r="D27" s="19" t="s">
        <v>43</v>
      </c>
      <c r="E27" s="21"/>
      <c r="F27" s="19" t="s">
        <v>45</v>
      </c>
      <c r="G27" s="24"/>
      <c r="H27" s="28">
        <v>4</v>
      </c>
      <c r="I27" s="28">
        <v>0.5</v>
      </c>
    </row>
    <row r="28" spans="1:9" ht="56" x14ac:dyDescent="0.2">
      <c r="A28" s="21"/>
      <c r="B28" s="23"/>
      <c r="C28" s="18" t="s">
        <v>5</v>
      </c>
      <c r="D28" s="19" t="s">
        <v>44</v>
      </c>
      <c r="E28" s="21"/>
      <c r="F28" s="19" t="s">
        <v>45</v>
      </c>
      <c r="G28" s="24"/>
      <c r="H28" s="28">
        <v>3</v>
      </c>
      <c r="I28" s="28">
        <v>0.5</v>
      </c>
    </row>
    <row r="29" spans="1:9" ht="56" x14ac:dyDescent="0.2">
      <c r="A29" s="21">
        <v>2</v>
      </c>
      <c r="B29" s="19" t="s">
        <v>23</v>
      </c>
      <c r="C29" s="22"/>
      <c r="D29" s="23"/>
      <c r="E29" s="22"/>
      <c r="F29" s="23"/>
      <c r="G29" s="23"/>
      <c r="H29" s="21"/>
      <c r="I29" s="21"/>
    </row>
    <row r="30" spans="1:9" ht="25" customHeight="1" x14ac:dyDescent="0.2">
      <c r="A30" s="21"/>
      <c r="B30" s="19"/>
      <c r="C30" s="18" t="s">
        <v>5</v>
      </c>
      <c r="D30" s="19" t="s">
        <v>48</v>
      </c>
      <c r="E30" s="18" t="s">
        <v>64</v>
      </c>
      <c r="F30" s="19" t="s">
        <v>45</v>
      </c>
      <c r="G30" s="23"/>
      <c r="H30" s="28">
        <v>6</v>
      </c>
      <c r="I30" s="28">
        <v>0.5</v>
      </c>
    </row>
    <row r="31" spans="1:9" ht="28" x14ac:dyDescent="0.2">
      <c r="A31" s="21"/>
      <c r="B31" s="19"/>
      <c r="C31" s="18" t="s">
        <v>5</v>
      </c>
      <c r="D31" s="19" t="s">
        <v>49</v>
      </c>
      <c r="E31" s="18" t="s">
        <v>64</v>
      </c>
      <c r="F31" s="19" t="s">
        <v>45</v>
      </c>
      <c r="G31" s="23"/>
      <c r="H31" s="28">
        <v>6</v>
      </c>
      <c r="I31" s="28">
        <v>0.5</v>
      </c>
    </row>
    <row r="32" spans="1:9" ht="28" x14ac:dyDescent="0.2">
      <c r="A32" s="21"/>
      <c r="B32" s="19"/>
      <c r="C32" s="18" t="s">
        <v>5</v>
      </c>
      <c r="D32" s="19" t="s">
        <v>50</v>
      </c>
      <c r="E32" s="18" t="s">
        <v>64</v>
      </c>
      <c r="F32" s="19" t="s">
        <v>45</v>
      </c>
      <c r="G32" s="23"/>
      <c r="H32" s="28">
        <v>6</v>
      </c>
      <c r="I32" s="28">
        <v>0.5</v>
      </c>
    </row>
    <row r="33" spans="1:17" x14ac:dyDescent="0.2">
      <c r="A33" s="21"/>
      <c r="B33" s="19"/>
      <c r="C33" s="18" t="s">
        <v>5</v>
      </c>
      <c r="D33" s="19" t="s">
        <v>51</v>
      </c>
      <c r="E33" s="18" t="s">
        <v>64</v>
      </c>
      <c r="F33" s="19" t="s">
        <v>45</v>
      </c>
      <c r="G33" s="23"/>
      <c r="H33" s="28">
        <v>6</v>
      </c>
      <c r="I33" s="28">
        <v>0.5</v>
      </c>
    </row>
    <row r="34" spans="1:17" ht="42" x14ac:dyDescent="0.2">
      <c r="A34" s="21"/>
      <c r="B34" s="19"/>
      <c r="C34" s="18" t="s">
        <v>5</v>
      </c>
      <c r="D34" s="19" t="s">
        <v>52</v>
      </c>
      <c r="E34" s="18" t="s">
        <v>64</v>
      </c>
      <c r="F34" s="19" t="s">
        <v>66</v>
      </c>
      <c r="G34" s="23"/>
      <c r="H34" s="28">
        <v>5</v>
      </c>
      <c r="I34" s="28">
        <v>0.5</v>
      </c>
    </row>
    <row r="35" spans="1:17" ht="28" x14ac:dyDescent="0.2">
      <c r="A35" s="21"/>
      <c r="B35" s="19"/>
      <c r="C35" s="18" t="s">
        <v>5</v>
      </c>
      <c r="D35" s="19" t="s">
        <v>53</v>
      </c>
      <c r="E35" s="18" t="s">
        <v>64</v>
      </c>
      <c r="F35" s="19" t="s">
        <v>45</v>
      </c>
      <c r="G35" s="23"/>
      <c r="H35" s="28">
        <v>6</v>
      </c>
      <c r="I35" s="28">
        <v>0.25</v>
      </c>
    </row>
    <row r="36" spans="1:17" ht="28" x14ac:dyDescent="0.2">
      <c r="A36" s="21"/>
      <c r="B36" s="19"/>
      <c r="C36" s="18" t="s">
        <v>5</v>
      </c>
      <c r="D36" s="19" t="s">
        <v>54</v>
      </c>
      <c r="E36" s="18" t="s">
        <v>64</v>
      </c>
      <c r="F36" s="19" t="s">
        <v>45</v>
      </c>
      <c r="G36" s="23"/>
      <c r="H36" s="28">
        <v>6</v>
      </c>
      <c r="I36" s="28">
        <v>0.25</v>
      </c>
    </row>
    <row r="37" spans="1:17" ht="28" x14ac:dyDescent="0.2">
      <c r="A37" s="21"/>
      <c r="B37" s="19"/>
      <c r="C37" s="18" t="s">
        <v>5</v>
      </c>
      <c r="D37" s="19" t="s">
        <v>55</v>
      </c>
      <c r="E37" s="18" t="s">
        <v>64</v>
      </c>
      <c r="F37" s="19" t="s">
        <v>45</v>
      </c>
      <c r="G37" s="23"/>
      <c r="H37" s="28">
        <v>6</v>
      </c>
      <c r="I37" s="28">
        <v>0.25</v>
      </c>
    </row>
    <row r="38" spans="1:17" ht="28" x14ac:dyDescent="0.2">
      <c r="A38" s="21"/>
      <c r="B38" s="19"/>
      <c r="C38" s="18" t="s">
        <v>5</v>
      </c>
      <c r="D38" s="19" t="s">
        <v>56</v>
      </c>
      <c r="E38" s="18" t="s">
        <v>64</v>
      </c>
      <c r="F38" s="19" t="s">
        <v>45</v>
      </c>
      <c r="G38" s="23"/>
      <c r="H38" s="28">
        <v>6</v>
      </c>
      <c r="I38" s="28">
        <v>0.25</v>
      </c>
    </row>
    <row r="39" spans="1:17" ht="42" x14ac:dyDescent="0.2">
      <c r="A39" s="21"/>
      <c r="B39" s="19"/>
      <c r="C39" s="18" t="s">
        <v>5</v>
      </c>
      <c r="D39" s="19" t="s">
        <v>57</v>
      </c>
      <c r="E39" s="18" t="s">
        <v>64</v>
      </c>
      <c r="F39" s="19" t="s">
        <v>45</v>
      </c>
      <c r="G39" s="23"/>
      <c r="H39" s="28">
        <v>6</v>
      </c>
      <c r="I39" s="28">
        <v>0.5</v>
      </c>
    </row>
    <row r="40" spans="1:17" ht="42" x14ac:dyDescent="0.2">
      <c r="A40" s="21"/>
      <c r="B40" s="19"/>
      <c r="C40" s="18" t="s">
        <v>5</v>
      </c>
      <c r="D40" s="19" t="s">
        <v>58</v>
      </c>
      <c r="E40" s="18" t="s">
        <v>64</v>
      </c>
      <c r="F40" s="19" t="s">
        <v>45</v>
      </c>
      <c r="G40" s="23"/>
      <c r="H40" s="28">
        <v>6</v>
      </c>
      <c r="I40" s="28">
        <v>0.5</v>
      </c>
    </row>
    <row r="41" spans="1:17" ht="28" x14ac:dyDescent="0.2">
      <c r="A41" s="21"/>
      <c r="B41" s="19"/>
      <c r="C41" s="18" t="s">
        <v>5</v>
      </c>
      <c r="D41" s="19" t="s">
        <v>59</v>
      </c>
      <c r="E41" s="18" t="s">
        <v>64</v>
      </c>
      <c r="F41" s="19" t="s">
        <v>45</v>
      </c>
      <c r="G41" s="23"/>
      <c r="H41" s="28">
        <v>3</v>
      </c>
      <c r="I41" s="28">
        <v>0.5</v>
      </c>
    </row>
    <row r="42" spans="1:17" ht="42" x14ac:dyDescent="0.2">
      <c r="A42" s="21"/>
      <c r="B42" s="19"/>
      <c r="C42" s="18" t="s">
        <v>5</v>
      </c>
      <c r="D42" s="19" t="s">
        <v>60</v>
      </c>
      <c r="E42" s="18" t="s">
        <v>64</v>
      </c>
      <c r="F42" s="19" t="s">
        <v>45</v>
      </c>
      <c r="G42" s="23"/>
      <c r="H42" s="28">
        <v>5</v>
      </c>
      <c r="I42" s="28">
        <v>0.5</v>
      </c>
    </row>
    <row r="43" spans="1:17" ht="28" x14ac:dyDescent="0.2">
      <c r="A43" s="21"/>
      <c r="B43" s="19"/>
      <c r="C43" s="18" t="s">
        <v>5</v>
      </c>
      <c r="D43" s="19" t="s">
        <v>61</v>
      </c>
      <c r="E43" s="18" t="s">
        <v>64</v>
      </c>
      <c r="F43" s="19" t="s">
        <v>45</v>
      </c>
      <c r="G43" s="23"/>
      <c r="H43" s="28">
        <v>3</v>
      </c>
      <c r="I43" s="28">
        <v>0.5</v>
      </c>
    </row>
    <row r="44" spans="1:17" ht="28" x14ac:dyDescent="0.2">
      <c r="A44" s="21"/>
      <c r="B44" s="19"/>
      <c r="C44" s="18" t="s">
        <v>5</v>
      </c>
      <c r="D44" s="19" t="s">
        <v>62</v>
      </c>
      <c r="E44" s="18" t="s">
        <v>64</v>
      </c>
      <c r="F44" s="19" t="s">
        <v>45</v>
      </c>
      <c r="G44" s="23"/>
      <c r="H44" s="28">
        <v>2</v>
      </c>
      <c r="I44" s="28">
        <v>0.5</v>
      </c>
    </row>
    <row r="45" spans="1:17" s="7" customFormat="1" ht="28" x14ac:dyDescent="0.25">
      <c r="A45" s="21"/>
      <c r="B45" s="19"/>
      <c r="C45" s="18" t="s">
        <v>6</v>
      </c>
      <c r="D45" s="19" t="s">
        <v>63</v>
      </c>
      <c r="E45" s="18" t="s">
        <v>64</v>
      </c>
      <c r="F45" s="19" t="s">
        <v>64</v>
      </c>
      <c r="G45" s="23"/>
      <c r="H45" s="28">
        <v>6</v>
      </c>
      <c r="I45" s="28">
        <v>1</v>
      </c>
      <c r="K45" s="72"/>
      <c r="L45" s="72"/>
      <c r="M45" s="72"/>
      <c r="N45" s="72"/>
      <c r="O45" s="72"/>
      <c r="P45" s="72"/>
      <c r="Q45" s="72"/>
    </row>
    <row r="46" spans="1:17" x14ac:dyDescent="0.2">
      <c r="A46" s="21"/>
      <c r="B46" s="19"/>
      <c r="C46" s="18" t="s">
        <v>64</v>
      </c>
      <c r="D46" s="19" t="s">
        <v>64</v>
      </c>
      <c r="E46" s="18">
        <v>0</v>
      </c>
      <c r="F46" s="19" t="s">
        <v>67</v>
      </c>
      <c r="G46" s="23"/>
      <c r="H46" s="28"/>
      <c r="I46" s="28"/>
    </row>
    <row r="47" spans="1:17" ht="28" x14ac:dyDescent="0.2">
      <c r="A47" s="21"/>
      <c r="B47" s="19"/>
      <c r="C47" s="18" t="s">
        <v>64</v>
      </c>
      <c r="D47" s="19" t="s">
        <v>64</v>
      </c>
      <c r="E47" s="18">
        <v>1</v>
      </c>
      <c r="F47" s="19" t="s">
        <v>68</v>
      </c>
      <c r="G47" s="23"/>
      <c r="H47" s="28"/>
      <c r="I47" s="28"/>
    </row>
    <row r="48" spans="1:17" ht="28" x14ac:dyDescent="0.2">
      <c r="A48" s="21"/>
      <c r="B48" s="19"/>
      <c r="C48" s="18" t="s">
        <v>64</v>
      </c>
      <c r="D48" s="19" t="s">
        <v>64</v>
      </c>
      <c r="E48" s="18">
        <v>2</v>
      </c>
      <c r="F48" s="19" t="s">
        <v>69</v>
      </c>
      <c r="G48" s="23"/>
      <c r="H48" s="28"/>
      <c r="I48" s="28"/>
    </row>
    <row r="49" spans="1:9" ht="28" x14ac:dyDescent="0.2">
      <c r="A49" s="21"/>
      <c r="B49" s="19"/>
      <c r="C49" s="18" t="s">
        <v>64</v>
      </c>
      <c r="D49" s="19" t="s">
        <v>64</v>
      </c>
      <c r="E49" s="18">
        <v>3</v>
      </c>
      <c r="F49" s="19" t="s">
        <v>70</v>
      </c>
      <c r="G49" s="23"/>
      <c r="H49" s="28"/>
      <c r="I49" s="28"/>
    </row>
    <row r="50" spans="1:9" x14ac:dyDescent="0.2">
      <c r="A50" s="21"/>
      <c r="B50" s="19"/>
      <c r="C50" s="18" t="s">
        <v>6</v>
      </c>
      <c r="D50" s="19" t="s">
        <v>65</v>
      </c>
      <c r="E50" s="18" t="s">
        <v>64</v>
      </c>
      <c r="F50" s="19" t="s">
        <v>64</v>
      </c>
      <c r="G50" s="23"/>
      <c r="H50" s="28">
        <v>4</v>
      </c>
      <c r="I50" s="28">
        <v>1</v>
      </c>
    </row>
    <row r="51" spans="1:9" x14ac:dyDescent="0.2">
      <c r="A51" s="21"/>
      <c r="B51" s="19"/>
      <c r="C51" s="18" t="s">
        <v>64</v>
      </c>
      <c r="D51" s="19" t="s">
        <v>64</v>
      </c>
      <c r="E51" s="18">
        <v>0</v>
      </c>
      <c r="F51" s="19" t="s">
        <v>71</v>
      </c>
      <c r="G51" s="23"/>
      <c r="H51" s="28"/>
      <c r="I51" s="28"/>
    </row>
    <row r="52" spans="1:9" ht="28" x14ac:dyDescent="0.2">
      <c r="A52" s="21"/>
      <c r="B52" s="19"/>
      <c r="C52" s="18" t="s">
        <v>64</v>
      </c>
      <c r="D52" s="19" t="s">
        <v>64</v>
      </c>
      <c r="E52" s="18">
        <v>1</v>
      </c>
      <c r="F52" s="19" t="s">
        <v>72</v>
      </c>
      <c r="G52" s="23"/>
      <c r="H52" s="28"/>
      <c r="I52" s="28"/>
    </row>
    <row r="53" spans="1:9" x14ac:dyDescent="0.2">
      <c r="A53" s="21"/>
      <c r="B53" s="23"/>
      <c r="C53" s="18" t="s">
        <v>64</v>
      </c>
      <c r="D53" s="19" t="s">
        <v>64</v>
      </c>
      <c r="E53" s="18">
        <v>2</v>
      </c>
      <c r="F53" s="19" t="s">
        <v>73</v>
      </c>
      <c r="G53" s="24"/>
      <c r="H53" s="28"/>
      <c r="I53" s="28"/>
    </row>
    <row r="54" spans="1:9" ht="28" x14ac:dyDescent="0.2">
      <c r="A54" s="21"/>
      <c r="B54" s="23"/>
      <c r="C54" s="18" t="s">
        <v>64</v>
      </c>
      <c r="D54" s="19"/>
      <c r="E54" s="18">
        <v>3</v>
      </c>
      <c r="F54" s="19" t="s">
        <v>74</v>
      </c>
      <c r="G54" s="24"/>
      <c r="H54" s="28"/>
      <c r="I54" s="28"/>
    </row>
    <row r="55" spans="1:9" ht="42" x14ac:dyDescent="0.2">
      <c r="A55" s="21">
        <v>3</v>
      </c>
      <c r="B55" s="19" t="s">
        <v>24</v>
      </c>
      <c r="C55" s="22"/>
      <c r="D55" s="23"/>
      <c r="E55" s="22"/>
      <c r="F55" s="23"/>
      <c r="G55" s="23"/>
      <c r="H55" s="21"/>
      <c r="I55" s="21"/>
    </row>
    <row r="56" spans="1:9" ht="42" x14ac:dyDescent="0.2">
      <c r="A56" s="21"/>
      <c r="B56" s="23"/>
      <c r="C56" s="18" t="s">
        <v>5</v>
      </c>
      <c r="D56" s="19" t="s">
        <v>75</v>
      </c>
      <c r="E56" s="18" t="s">
        <v>64</v>
      </c>
      <c r="F56" s="19" t="s">
        <v>90</v>
      </c>
      <c r="G56" s="24"/>
      <c r="H56" s="48">
        <v>3</v>
      </c>
      <c r="I56" s="28">
        <v>1</v>
      </c>
    </row>
    <row r="57" spans="1:9" x14ac:dyDescent="0.2">
      <c r="A57" s="21"/>
      <c r="B57" s="23"/>
      <c r="C57" s="18" t="s">
        <v>5</v>
      </c>
      <c r="D57" s="19" t="s">
        <v>76</v>
      </c>
      <c r="E57" s="18" t="s">
        <v>64</v>
      </c>
      <c r="F57" s="19" t="s">
        <v>64</v>
      </c>
      <c r="G57" s="27"/>
      <c r="H57" s="48">
        <v>3</v>
      </c>
      <c r="I57" s="28">
        <v>1</v>
      </c>
    </row>
    <row r="58" spans="1:9" ht="28" x14ac:dyDescent="0.2">
      <c r="A58" s="21"/>
      <c r="B58" s="23"/>
      <c r="C58" s="18" t="s">
        <v>5</v>
      </c>
      <c r="D58" s="19" t="s">
        <v>77</v>
      </c>
      <c r="E58" s="18" t="s">
        <v>64</v>
      </c>
      <c r="F58" s="19" t="s">
        <v>45</v>
      </c>
      <c r="G58" s="24"/>
      <c r="H58" s="48">
        <v>3</v>
      </c>
      <c r="I58" s="28">
        <v>1</v>
      </c>
    </row>
    <row r="59" spans="1:9" ht="28" x14ac:dyDescent="0.2">
      <c r="A59" s="21"/>
      <c r="B59" s="23"/>
      <c r="C59" s="18" t="s">
        <v>5</v>
      </c>
      <c r="D59" s="19" t="s">
        <v>78</v>
      </c>
      <c r="E59" s="18" t="s">
        <v>64</v>
      </c>
      <c r="F59" s="19" t="s">
        <v>45</v>
      </c>
      <c r="G59" s="24"/>
      <c r="H59" s="48">
        <v>3</v>
      </c>
      <c r="I59" s="28">
        <v>1</v>
      </c>
    </row>
    <row r="60" spans="1:9" ht="28" x14ac:dyDescent="0.2">
      <c r="A60" s="21"/>
      <c r="B60" s="23"/>
      <c r="C60" s="18" t="s">
        <v>5</v>
      </c>
      <c r="D60" s="19" t="s">
        <v>79</v>
      </c>
      <c r="E60" s="18" t="s">
        <v>64</v>
      </c>
      <c r="F60" s="19" t="s">
        <v>45</v>
      </c>
      <c r="G60" s="24"/>
      <c r="H60" s="48">
        <v>5</v>
      </c>
      <c r="I60" s="28">
        <v>1</v>
      </c>
    </row>
    <row r="61" spans="1:9" ht="42" x14ac:dyDescent="0.2">
      <c r="A61" s="21"/>
      <c r="B61" s="23"/>
      <c r="C61" s="18" t="s">
        <v>5</v>
      </c>
      <c r="D61" s="19" t="s">
        <v>80</v>
      </c>
      <c r="E61" s="18" t="s">
        <v>64</v>
      </c>
      <c r="F61" s="19" t="s">
        <v>45</v>
      </c>
      <c r="G61" s="24"/>
      <c r="H61" s="48">
        <v>5</v>
      </c>
      <c r="I61" s="28">
        <v>1</v>
      </c>
    </row>
    <row r="62" spans="1:9" ht="42" x14ac:dyDescent="0.2">
      <c r="A62" s="21"/>
      <c r="B62" s="23"/>
      <c r="C62" s="18" t="s">
        <v>5</v>
      </c>
      <c r="D62" s="19" t="s">
        <v>81</v>
      </c>
      <c r="E62" s="18" t="s">
        <v>64</v>
      </c>
      <c r="F62" s="19" t="s">
        <v>45</v>
      </c>
      <c r="G62" s="27"/>
      <c r="H62" s="48">
        <v>3</v>
      </c>
      <c r="I62" s="28">
        <v>1</v>
      </c>
    </row>
    <row r="63" spans="1:9" ht="28" x14ac:dyDescent="0.2">
      <c r="A63" s="21"/>
      <c r="B63" s="23"/>
      <c r="C63" s="18" t="s">
        <v>5</v>
      </c>
      <c r="D63" s="19" t="s">
        <v>82</v>
      </c>
      <c r="E63" s="18" t="s">
        <v>64</v>
      </c>
      <c r="F63" s="19" t="s">
        <v>45</v>
      </c>
      <c r="G63" s="24"/>
      <c r="H63" s="48">
        <v>5</v>
      </c>
      <c r="I63" s="28">
        <v>1</v>
      </c>
    </row>
    <row r="64" spans="1:9" ht="42" x14ac:dyDescent="0.2">
      <c r="A64" s="21"/>
      <c r="B64" s="23"/>
      <c r="C64" s="18" t="s">
        <v>5</v>
      </c>
      <c r="D64" s="19" t="s">
        <v>83</v>
      </c>
      <c r="E64" s="18" t="s">
        <v>64</v>
      </c>
      <c r="F64" s="19" t="s">
        <v>45</v>
      </c>
      <c r="G64" s="24"/>
      <c r="H64" s="48">
        <v>5</v>
      </c>
      <c r="I64" s="28">
        <v>1</v>
      </c>
    </row>
    <row r="65" spans="1:17" x14ac:dyDescent="0.2">
      <c r="A65" s="21"/>
      <c r="B65" s="23"/>
      <c r="C65" s="18" t="s">
        <v>6</v>
      </c>
      <c r="D65" s="19" t="s">
        <v>84</v>
      </c>
      <c r="E65" s="18" t="s">
        <v>64</v>
      </c>
      <c r="F65" s="19" t="s">
        <v>64</v>
      </c>
      <c r="G65" s="24"/>
      <c r="H65" s="48">
        <v>5</v>
      </c>
      <c r="I65" s="28">
        <v>1</v>
      </c>
    </row>
    <row r="66" spans="1:17" x14ac:dyDescent="0.2">
      <c r="A66" s="21"/>
      <c r="B66" s="23"/>
      <c r="C66" s="18" t="s">
        <v>64</v>
      </c>
      <c r="D66" s="19" t="s">
        <v>64</v>
      </c>
      <c r="E66" s="18">
        <v>0</v>
      </c>
      <c r="F66" s="19" t="s">
        <v>91</v>
      </c>
      <c r="G66" s="24"/>
      <c r="H66" s="48"/>
      <c r="I66" s="28"/>
    </row>
    <row r="67" spans="1:17" x14ac:dyDescent="0.2">
      <c r="A67" s="21"/>
      <c r="B67" s="23"/>
      <c r="C67" s="18" t="s">
        <v>64</v>
      </c>
      <c r="D67" s="19" t="s">
        <v>64</v>
      </c>
      <c r="E67" s="18">
        <v>1</v>
      </c>
      <c r="F67" s="19" t="s">
        <v>92</v>
      </c>
      <c r="G67" s="24"/>
      <c r="H67" s="48"/>
      <c r="I67" s="28"/>
    </row>
    <row r="68" spans="1:17" ht="28" x14ac:dyDescent="0.2">
      <c r="A68" s="21"/>
      <c r="B68" s="23"/>
      <c r="C68" s="18" t="s">
        <v>64</v>
      </c>
      <c r="D68" s="19" t="s">
        <v>64</v>
      </c>
      <c r="E68" s="18">
        <v>2</v>
      </c>
      <c r="F68" s="19" t="s">
        <v>93</v>
      </c>
      <c r="G68" s="24"/>
      <c r="H68" s="48"/>
      <c r="I68" s="28"/>
    </row>
    <row r="69" spans="1:17" ht="56" x14ac:dyDescent="0.2">
      <c r="A69" s="21"/>
      <c r="B69" s="23"/>
      <c r="C69" s="18" t="s">
        <v>64</v>
      </c>
      <c r="D69" s="19" t="s">
        <v>64</v>
      </c>
      <c r="E69" s="18">
        <v>3</v>
      </c>
      <c r="F69" s="19" t="s">
        <v>94</v>
      </c>
      <c r="G69" s="24"/>
      <c r="H69" s="48"/>
      <c r="I69" s="28"/>
    </row>
    <row r="70" spans="1:17" s="7" customFormat="1" ht="56" x14ac:dyDescent="0.25">
      <c r="A70" s="21"/>
      <c r="B70" s="23"/>
      <c r="C70" s="18" t="s">
        <v>5</v>
      </c>
      <c r="D70" s="19" t="s">
        <v>85</v>
      </c>
      <c r="E70" s="18"/>
      <c r="F70" s="19" t="s">
        <v>45</v>
      </c>
      <c r="G70" s="24"/>
      <c r="H70" s="48">
        <v>5</v>
      </c>
      <c r="I70" s="28">
        <v>1</v>
      </c>
      <c r="K70" s="72"/>
      <c r="L70" s="72"/>
      <c r="M70" s="72"/>
      <c r="N70" s="72"/>
      <c r="O70" s="72"/>
      <c r="P70" s="72"/>
      <c r="Q70" s="72"/>
    </row>
    <row r="71" spans="1:17" ht="43" x14ac:dyDescent="0.2">
      <c r="A71" s="21"/>
      <c r="B71" s="23"/>
      <c r="C71" s="28" t="s">
        <v>5</v>
      </c>
      <c r="D71" s="29" t="s">
        <v>86</v>
      </c>
      <c r="E71" s="18"/>
      <c r="F71" s="19" t="s">
        <v>45</v>
      </c>
      <c r="G71" s="24"/>
      <c r="H71" s="48">
        <v>5</v>
      </c>
      <c r="I71" s="28">
        <v>1</v>
      </c>
    </row>
    <row r="72" spans="1:17" ht="28" x14ac:dyDescent="0.2">
      <c r="A72" s="21"/>
      <c r="B72" s="23"/>
      <c r="C72" s="18" t="s">
        <v>5</v>
      </c>
      <c r="D72" s="19" t="s">
        <v>87</v>
      </c>
      <c r="E72" s="18"/>
      <c r="F72" s="19" t="s">
        <v>45</v>
      </c>
      <c r="G72" s="24"/>
      <c r="H72" s="48">
        <v>5</v>
      </c>
      <c r="I72" s="28">
        <v>1</v>
      </c>
    </row>
    <row r="73" spans="1:17" x14ac:dyDescent="0.2">
      <c r="A73" s="21"/>
      <c r="B73" s="23"/>
      <c r="C73" s="18" t="s">
        <v>5</v>
      </c>
      <c r="D73" s="19" t="s">
        <v>88</v>
      </c>
      <c r="E73" s="18"/>
      <c r="F73" s="19" t="s">
        <v>45</v>
      </c>
      <c r="G73" s="24"/>
      <c r="H73" s="48">
        <v>5</v>
      </c>
      <c r="I73" s="28">
        <v>1</v>
      </c>
    </row>
    <row r="74" spans="1:17" ht="56" x14ac:dyDescent="0.2">
      <c r="A74" s="21"/>
      <c r="B74" s="23"/>
      <c r="C74" s="18" t="s">
        <v>5</v>
      </c>
      <c r="D74" s="19" t="s">
        <v>89</v>
      </c>
      <c r="E74" s="18" t="s">
        <v>64</v>
      </c>
      <c r="F74" s="19" t="s">
        <v>45</v>
      </c>
      <c r="G74" s="24"/>
      <c r="H74" s="48">
        <v>5</v>
      </c>
      <c r="I74" s="28">
        <v>1</v>
      </c>
    </row>
    <row r="75" spans="1:17" ht="70" x14ac:dyDescent="0.2">
      <c r="A75" s="57">
        <v>4</v>
      </c>
      <c r="B75" s="58" t="s">
        <v>186</v>
      </c>
      <c r="C75" s="59"/>
      <c r="D75" s="60"/>
      <c r="E75" s="59"/>
      <c r="F75" s="60"/>
      <c r="G75" s="58"/>
      <c r="H75" s="71"/>
      <c r="I75" s="62"/>
    </row>
    <row r="76" spans="1:17" ht="28" x14ac:dyDescent="0.2">
      <c r="A76" s="57"/>
      <c r="B76" s="61"/>
      <c r="C76" s="62" t="s">
        <v>5</v>
      </c>
      <c r="D76" s="63" t="s">
        <v>174</v>
      </c>
      <c r="E76" s="63"/>
      <c r="F76" s="64" t="s">
        <v>45</v>
      </c>
      <c r="G76" s="60"/>
      <c r="H76" s="62">
        <v>6</v>
      </c>
      <c r="I76" s="62">
        <v>0.5</v>
      </c>
    </row>
    <row r="77" spans="1:17" ht="28" x14ac:dyDescent="0.2">
      <c r="A77" s="57"/>
      <c r="B77" s="61"/>
      <c r="C77" s="62" t="s">
        <v>5</v>
      </c>
      <c r="D77" s="63" t="s">
        <v>175</v>
      </c>
      <c r="E77" s="63"/>
      <c r="F77" s="64" t="s">
        <v>45</v>
      </c>
      <c r="G77" s="60"/>
      <c r="H77" s="62">
        <v>6</v>
      </c>
      <c r="I77" s="62">
        <v>0.5</v>
      </c>
    </row>
    <row r="78" spans="1:17" ht="28" x14ac:dyDescent="0.2">
      <c r="A78" s="57"/>
      <c r="B78" s="61"/>
      <c r="C78" s="62" t="s">
        <v>5</v>
      </c>
      <c r="D78" s="63" t="s">
        <v>176</v>
      </c>
      <c r="E78" s="63"/>
      <c r="F78" s="64" t="s">
        <v>45</v>
      </c>
      <c r="G78" s="60"/>
      <c r="H78" s="62">
        <v>6</v>
      </c>
      <c r="I78" s="62">
        <v>0.5</v>
      </c>
    </row>
    <row r="79" spans="1:17" ht="28" x14ac:dyDescent="0.2">
      <c r="A79" s="57"/>
      <c r="B79" s="61"/>
      <c r="C79" s="62" t="s">
        <v>5</v>
      </c>
      <c r="D79" s="63" t="s">
        <v>177</v>
      </c>
      <c r="E79" s="63"/>
      <c r="F79" s="64" t="s">
        <v>45</v>
      </c>
      <c r="G79" s="60"/>
      <c r="H79" s="62">
        <v>6</v>
      </c>
      <c r="I79" s="62">
        <v>1.5</v>
      </c>
    </row>
    <row r="80" spans="1:17" ht="28" x14ac:dyDescent="0.2">
      <c r="A80" s="57"/>
      <c r="B80" s="61"/>
      <c r="C80" s="62" t="s">
        <v>5</v>
      </c>
      <c r="D80" s="63" t="s">
        <v>178</v>
      </c>
      <c r="E80" s="63"/>
      <c r="F80" s="64" t="s">
        <v>45</v>
      </c>
      <c r="G80" s="60"/>
      <c r="H80" s="62">
        <v>6</v>
      </c>
      <c r="I80" s="62">
        <v>1</v>
      </c>
    </row>
    <row r="81" spans="1:19" ht="22.75" customHeight="1" x14ac:dyDescent="0.2">
      <c r="A81" s="57"/>
      <c r="B81" s="61"/>
      <c r="C81" s="62" t="s">
        <v>5</v>
      </c>
      <c r="D81" s="63" t="s">
        <v>51</v>
      </c>
      <c r="E81" s="63"/>
      <c r="F81" s="64" t="s">
        <v>45</v>
      </c>
      <c r="G81" s="60"/>
      <c r="H81" s="62">
        <v>6</v>
      </c>
      <c r="I81" s="62">
        <v>0.5</v>
      </c>
    </row>
    <row r="82" spans="1:19" ht="42" x14ac:dyDescent="0.2">
      <c r="A82" s="57"/>
      <c r="B82" s="61"/>
      <c r="C82" s="62" t="s">
        <v>5</v>
      </c>
      <c r="D82" s="63" t="s">
        <v>179</v>
      </c>
      <c r="E82" s="63"/>
      <c r="F82" s="64" t="s">
        <v>45</v>
      </c>
      <c r="G82" s="60"/>
      <c r="H82" s="62">
        <v>5</v>
      </c>
      <c r="I82" s="62">
        <v>1</v>
      </c>
    </row>
    <row r="83" spans="1:19" ht="28" x14ac:dyDescent="0.2">
      <c r="A83" s="57"/>
      <c r="B83" s="61"/>
      <c r="C83" s="62" t="s">
        <v>5</v>
      </c>
      <c r="D83" s="63" t="s">
        <v>295</v>
      </c>
      <c r="E83" s="63"/>
      <c r="F83" s="64" t="s">
        <v>45</v>
      </c>
      <c r="G83" s="60"/>
      <c r="H83" s="62">
        <v>6</v>
      </c>
      <c r="I83" s="62">
        <v>0.5</v>
      </c>
    </row>
    <row r="84" spans="1:19" ht="28" x14ac:dyDescent="0.2">
      <c r="A84" s="57"/>
      <c r="B84" s="61"/>
      <c r="C84" s="62" t="s">
        <v>5</v>
      </c>
      <c r="D84" s="33" t="s">
        <v>180</v>
      </c>
      <c r="E84" s="63"/>
      <c r="F84" s="64" t="s">
        <v>45</v>
      </c>
      <c r="G84" s="60"/>
      <c r="H84" s="62">
        <v>6</v>
      </c>
      <c r="I84" s="62">
        <v>0.5</v>
      </c>
    </row>
    <row r="85" spans="1:19" ht="28" x14ac:dyDescent="0.2">
      <c r="A85" s="57"/>
      <c r="B85" s="61"/>
      <c r="C85" s="62" t="s">
        <v>5</v>
      </c>
      <c r="D85" s="63" t="s">
        <v>296</v>
      </c>
      <c r="E85" s="63"/>
      <c r="F85" s="64" t="s">
        <v>45</v>
      </c>
      <c r="G85" s="60"/>
      <c r="H85" s="62">
        <v>6</v>
      </c>
      <c r="I85" s="62">
        <v>0.5</v>
      </c>
    </row>
    <row r="86" spans="1:19" ht="33" customHeight="1" x14ac:dyDescent="0.2">
      <c r="A86" s="57"/>
      <c r="B86" s="61"/>
      <c r="C86" s="62" t="s">
        <v>5</v>
      </c>
      <c r="D86" s="33" t="s">
        <v>181</v>
      </c>
      <c r="E86" s="63"/>
      <c r="F86" s="64" t="s">
        <v>45</v>
      </c>
      <c r="G86" s="60"/>
      <c r="H86" s="62">
        <v>6</v>
      </c>
      <c r="I86" s="62">
        <v>0.5</v>
      </c>
    </row>
    <row r="87" spans="1:19" ht="42" x14ac:dyDescent="0.2">
      <c r="A87" s="57"/>
      <c r="B87" s="61"/>
      <c r="C87" s="62" t="s">
        <v>5</v>
      </c>
      <c r="D87" s="63" t="s">
        <v>182</v>
      </c>
      <c r="E87" s="63"/>
      <c r="F87" s="64" t="s">
        <v>45</v>
      </c>
      <c r="G87" s="60"/>
      <c r="H87" s="62">
        <v>6</v>
      </c>
      <c r="I87" s="62">
        <v>0.5</v>
      </c>
    </row>
    <row r="88" spans="1:19" ht="28" x14ac:dyDescent="0.2">
      <c r="A88" s="57"/>
      <c r="B88" s="61"/>
      <c r="C88" s="62" t="s">
        <v>5</v>
      </c>
      <c r="D88" s="63" t="s">
        <v>59</v>
      </c>
      <c r="E88" s="63"/>
      <c r="F88" s="64" t="s">
        <v>45</v>
      </c>
      <c r="G88" s="60"/>
      <c r="H88" s="62">
        <v>6</v>
      </c>
      <c r="I88" s="62">
        <v>0.5</v>
      </c>
    </row>
    <row r="89" spans="1:19" ht="56" x14ac:dyDescent="0.2">
      <c r="A89" s="57"/>
      <c r="B89" s="61"/>
      <c r="C89" s="62" t="s">
        <v>5</v>
      </c>
      <c r="D89" s="63" t="s">
        <v>183</v>
      </c>
      <c r="E89" s="63"/>
      <c r="F89" s="64" t="s">
        <v>45</v>
      </c>
      <c r="G89" s="60"/>
      <c r="H89" s="62">
        <v>6</v>
      </c>
      <c r="I89" s="62">
        <v>0.5</v>
      </c>
    </row>
    <row r="90" spans="1:19" ht="28" x14ac:dyDescent="0.2">
      <c r="A90" s="57"/>
      <c r="B90" s="61"/>
      <c r="C90" s="62" t="s">
        <v>5</v>
      </c>
      <c r="D90" s="63" t="s">
        <v>184</v>
      </c>
      <c r="E90" s="63"/>
      <c r="F90" s="64" t="s">
        <v>45</v>
      </c>
      <c r="G90" s="60"/>
      <c r="H90" s="62">
        <v>6</v>
      </c>
      <c r="I90" s="62">
        <v>0.5</v>
      </c>
    </row>
    <row r="91" spans="1:19" ht="28" x14ac:dyDescent="0.2">
      <c r="A91" s="57"/>
      <c r="B91" s="61"/>
      <c r="C91" s="62" t="s">
        <v>5</v>
      </c>
      <c r="D91" s="58" t="s">
        <v>185</v>
      </c>
      <c r="E91" s="63"/>
      <c r="F91" s="64" t="s">
        <v>45</v>
      </c>
      <c r="G91" s="60"/>
      <c r="H91" s="62">
        <v>2</v>
      </c>
      <c r="I91" s="62">
        <v>0.5</v>
      </c>
    </row>
    <row r="92" spans="1:19" ht="40.75" customHeight="1" x14ac:dyDescent="0.2">
      <c r="A92" s="57"/>
      <c r="B92" s="61"/>
      <c r="C92" s="62" t="s">
        <v>5</v>
      </c>
      <c r="D92" s="58" t="s">
        <v>297</v>
      </c>
      <c r="E92" s="63"/>
      <c r="F92" s="64" t="s">
        <v>45</v>
      </c>
      <c r="G92" s="60"/>
      <c r="H92" s="62">
        <v>2</v>
      </c>
      <c r="I92" s="62">
        <v>1</v>
      </c>
    </row>
    <row r="93" spans="1:19" ht="46.25" customHeight="1" x14ac:dyDescent="0.2">
      <c r="A93" s="57"/>
      <c r="B93" s="61"/>
      <c r="C93" s="62" t="s">
        <v>5</v>
      </c>
      <c r="D93" s="58" t="s">
        <v>298</v>
      </c>
      <c r="E93" s="63"/>
      <c r="F93" s="64" t="s">
        <v>45</v>
      </c>
      <c r="G93" s="60"/>
      <c r="H93" s="62">
        <v>6</v>
      </c>
      <c r="I93" s="62">
        <v>0.5</v>
      </c>
    </row>
    <row r="94" spans="1:19" ht="67" customHeight="1" x14ac:dyDescent="0.2">
      <c r="A94" s="43" t="s">
        <v>9</v>
      </c>
      <c r="B94" s="93" t="s">
        <v>243</v>
      </c>
      <c r="C94" s="94"/>
      <c r="D94" s="94"/>
      <c r="E94" s="94"/>
      <c r="F94" s="94"/>
      <c r="G94" s="95"/>
      <c r="H94" s="87">
        <f>SUM(I96:I186)</f>
        <v>25</v>
      </c>
      <c r="I94" s="88"/>
    </row>
    <row r="95" spans="1:19" ht="34" customHeight="1" x14ac:dyDescent="0.2">
      <c r="A95" s="44">
        <v>1</v>
      </c>
      <c r="B95" s="30" t="s">
        <v>209</v>
      </c>
      <c r="C95" s="28" t="s">
        <v>64</v>
      </c>
      <c r="D95" s="33" t="s">
        <v>64</v>
      </c>
      <c r="E95" s="28" t="s">
        <v>64</v>
      </c>
      <c r="F95" s="33" t="s">
        <v>64</v>
      </c>
      <c r="G95" s="28"/>
      <c r="H95" s="39"/>
      <c r="I95" s="45"/>
      <c r="J95" s="34"/>
      <c r="K95" s="36"/>
      <c r="L95" s="86" t="s">
        <v>267</v>
      </c>
      <c r="M95" s="86"/>
      <c r="N95" s="86"/>
      <c r="O95" s="86"/>
      <c r="P95" s="86"/>
      <c r="Q95" s="86"/>
      <c r="R95" s="86"/>
      <c r="S95" s="86" t="s">
        <v>269</v>
      </c>
    </row>
    <row r="96" spans="1:19" ht="42" customHeight="1" x14ac:dyDescent="0.2">
      <c r="A96" s="44" t="s">
        <v>64</v>
      </c>
      <c r="B96" s="25" t="s">
        <v>64</v>
      </c>
      <c r="C96" s="28" t="s">
        <v>5</v>
      </c>
      <c r="D96" s="33" t="s">
        <v>95</v>
      </c>
      <c r="E96" s="28" t="s">
        <v>64</v>
      </c>
      <c r="F96" s="33" t="s">
        <v>45</v>
      </c>
      <c r="G96" s="28"/>
      <c r="H96" s="39">
        <v>2</v>
      </c>
      <c r="I96" s="45">
        <v>0.5</v>
      </c>
      <c r="J96" s="34"/>
      <c r="K96" s="36"/>
      <c r="L96" s="77">
        <v>1</v>
      </c>
      <c r="M96" s="77">
        <v>2</v>
      </c>
      <c r="N96" s="77">
        <v>3</v>
      </c>
      <c r="O96" s="77">
        <v>4</v>
      </c>
      <c r="P96" s="77">
        <v>5</v>
      </c>
      <c r="Q96" s="77">
        <v>6</v>
      </c>
      <c r="R96" s="77">
        <v>7</v>
      </c>
      <c r="S96" s="86"/>
    </row>
    <row r="97" spans="1:19" ht="28" x14ac:dyDescent="0.2">
      <c r="A97" s="44" t="s">
        <v>64</v>
      </c>
      <c r="B97" s="25" t="s">
        <v>64</v>
      </c>
      <c r="C97" s="28" t="s">
        <v>5</v>
      </c>
      <c r="D97" s="33" t="s">
        <v>96</v>
      </c>
      <c r="E97" s="28" t="s">
        <v>64</v>
      </c>
      <c r="F97" s="33" t="s">
        <v>45</v>
      </c>
      <c r="G97" s="28"/>
      <c r="H97" s="39">
        <v>2</v>
      </c>
      <c r="I97" s="45">
        <v>0.25</v>
      </c>
      <c r="J97" s="34"/>
      <c r="K97" s="36"/>
      <c r="L97" s="81">
        <f>I99+I129+I133+I135+I137+I139+I141+I167+I169</f>
        <v>3.45</v>
      </c>
      <c r="M97" s="81">
        <f>I96+I97+I102+I105+I110+I117+I118+I119+I149+I150+I151+I170+I182</f>
        <v>6</v>
      </c>
      <c r="N97" s="81" t="e">
        <f>I100+I116+I121+I122+I123+I148+#REF!+I152+I153+I154+I159+I165+I168+I120</f>
        <v>#REF!</v>
      </c>
      <c r="O97" s="81">
        <f>I98+I103+I104+I140+I143+I166</f>
        <v>3</v>
      </c>
      <c r="P97" s="81">
        <f>I144+I145+I146+I147+I177</f>
        <v>2</v>
      </c>
      <c r="Q97" s="81">
        <f>I101+I171+I172+I173+I174+I175+I176</f>
        <v>2.2999999999999998</v>
      </c>
      <c r="R97" s="81" t="e">
        <f>I130+I131+I132+I134+I136+I138+#REF!</f>
        <v>#REF!</v>
      </c>
      <c r="S97" s="80" t="e">
        <f>SUM(L97:R97)</f>
        <v>#REF!</v>
      </c>
    </row>
    <row r="98" spans="1:19" ht="42" customHeight="1" x14ac:dyDescent="0.2">
      <c r="A98" s="44" t="s">
        <v>64</v>
      </c>
      <c r="B98" s="25" t="s">
        <v>64</v>
      </c>
      <c r="C98" s="28" t="s">
        <v>5</v>
      </c>
      <c r="D98" s="33" t="s">
        <v>97</v>
      </c>
      <c r="E98" s="28" t="s">
        <v>64</v>
      </c>
      <c r="F98" s="33" t="s">
        <v>45</v>
      </c>
      <c r="G98" s="28"/>
      <c r="H98" s="39">
        <v>4</v>
      </c>
      <c r="I98" s="45">
        <v>0.5</v>
      </c>
      <c r="J98" s="34"/>
      <c r="K98" s="36"/>
    </row>
    <row r="99" spans="1:19" ht="28" customHeight="1" x14ac:dyDescent="0.2">
      <c r="A99" s="44" t="s">
        <v>64</v>
      </c>
      <c r="B99" s="25" t="s">
        <v>64</v>
      </c>
      <c r="C99" s="28" t="s">
        <v>5</v>
      </c>
      <c r="D99" s="33" t="s">
        <v>210</v>
      </c>
      <c r="E99" s="28" t="s">
        <v>64</v>
      </c>
      <c r="F99" s="33" t="s">
        <v>45</v>
      </c>
      <c r="G99" s="28"/>
      <c r="H99" s="39">
        <v>1</v>
      </c>
      <c r="I99" s="45">
        <v>0.5</v>
      </c>
      <c r="J99" s="34"/>
      <c r="K99" s="36"/>
    </row>
    <row r="100" spans="1:19" ht="42" customHeight="1" x14ac:dyDescent="0.2">
      <c r="A100" s="44" t="s">
        <v>64</v>
      </c>
      <c r="B100" s="30" t="s">
        <v>64</v>
      </c>
      <c r="C100" s="28" t="s">
        <v>5</v>
      </c>
      <c r="D100" s="33" t="s">
        <v>211</v>
      </c>
      <c r="E100" s="28" t="s">
        <v>64</v>
      </c>
      <c r="F100" s="33" t="s">
        <v>45</v>
      </c>
      <c r="G100" s="28"/>
      <c r="H100" s="39">
        <v>3</v>
      </c>
      <c r="I100" s="45">
        <v>0.65</v>
      </c>
      <c r="J100" s="34"/>
      <c r="K100" s="36"/>
    </row>
    <row r="101" spans="1:19" ht="42" customHeight="1" x14ac:dyDescent="0.2">
      <c r="A101" s="44" t="s">
        <v>64</v>
      </c>
      <c r="B101" s="25" t="s">
        <v>64</v>
      </c>
      <c r="C101" s="28" t="s">
        <v>5</v>
      </c>
      <c r="D101" s="33" t="s">
        <v>212</v>
      </c>
      <c r="E101" s="28" t="s">
        <v>64</v>
      </c>
      <c r="F101" s="33" t="s">
        <v>213</v>
      </c>
      <c r="G101" s="28"/>
      <c r="H101" s="39">
        <v>6</v>
      </c>
      <c r="I101" s="45">
        <v>0.5</v>
      </c>
      <c r="J101" s="34"/>
      <c r="K101" s="36"/>
    </row>
    <row r="102" spans="1:19" ht="40" customHeight="1" x14ac:dyDescent="0.2">
      <c r="A102" s="44" t="s">
        <v>64</v>
      </c>
      <c r="B102" s="25" t="s">
        <v>64</v>
      </c>
      <c r="C102" s="28" t="s">
        <v>5</v>
      </c>
      <c r="D102" s="33" t="s">
        <v>214</v>
      </c>
      <c r="E102" s="28" t="s">
        <v>64</v>
      </c>
      <c r="F102" s="33" t="s">
        <v>215</v>
      </c>
      <c r="G102" s="28"/>
      <c r="H102" s="39">
        <v>2</v>
      </c>
      <c r="I102" s="45">
        <v>0.5</v>
      </c>
      <c r="J102" s="34"/>
      <c r="K102" s="36"/>
    </row>
    <row r="103" spans="1:19" ht="42" customHeight="1" x14ac:dyDescent="0.2">
      <c r="A103" s="44" t="s">
        <v>64</v>
      </c>
      <c r="B103" s="25" t="s">
        <v>64</v>
      </c>
      <c r="C103" s="28" t="s">
        <v>5</v>
      </c>
      <c r="D103" s="33" t="s">
        <v>216</v>
      </c>
      <c r="E103" s="28" t="s">
        <v>64</v>
      </c>
      <c r="F103" s="33" t="s">
        <v>45</v>
      </c>
      <c r="G103" s="28"/>
      <c r="H103" s="39">
        <v>4</v>
      </c>
      <c r="I103" s="45">
        <v>0.5</v>
      </c>
      <c r="J103" s="34"/>
      <c r="K103" s="36"/>
    </row>
    <row r="104" spans="1:19" ht="42" x14ac:dyDescent="0.2">
      <c r="A104" s="44" t="s">
        <v>64</v>
      </c>
      <c r="B104" s="25" t="s">
        <v>64</v>
      </c>
      <c r="C104" s="28" t="s">
        <v>5</v>
      </c>
      <c r="D104" s="33" t="s">
        <v>217</v>
      </c>
      <c r="E104" s="28" t="s">
        <v>64</v>
      </c>
      <c r="F104" s="33" t="s">
        <v>45</v>
      </c>
      <c r="G104" s="28"/>
      <c r="H104" s="39">
        <v>4</v>
      </c>
      <c r="I104" s="45">
        <v>0.5</v>
      </c>
      <c r="J104" s="34"/>
      <c r="K104" s="36"/>
    </row>
    <row r="105" spans="1:19" ht="42" x14ac:dyDescent="0.2">
      <c r="A105" s="44" t="s">
        <v>64</v>
      </c>
      <c r="B105" s="25" t="s">
        <v>64</v>
      </c>
      <c r="C105" s="28" t="s">
        <v>6</v>
      </c>
      <c r="D105" s="33" t="s">
        <v>218</v>
      </c>
      <c r="E105" s="28" t="s">
        <v>64</v>
      </c>
      <c r="F105" s="33" t="s">
        <v>64</v>
      </c>
      <c r="G105" s="28"/>
      <c r="H105" s="39">
        <v>2</v>
      </c>
      <c r="I105" s="45">
        <v>0.5</v>
      </c>
      <c r="J105" s="34"/>
      <c r="K105" s="36"/>
    </row>
    <row r="106" spans="1:19" ht="42" customHeight="1" x14ac:dyDescent="0.2">
      <c r="A106" s="44" t="s">
        <v>64</v>
      </c>
      <c r="B106" s="25" t="s">
        <v>64</v>
      </c>
      <c r="C106" s="28" t="s">
        <v>64</v>
      </c>
      <c r="D106" s="33" t="s">
        <v>64</v>
      </c>
      <c r="E106" s="28">
        <v>0</v>
      </c>
      <c r="F106" s="33" t="s">
        <v>99</v>
      </c>
      <c r="G106" s="28"/>
      <c r="H106" s="39"/>
      <c r="I106" s="45"/>
      <c r="J106" s="34"/>
      <c r="K106" s="36"/>
    </row>
    <row r="107" spans="1:19" ht="42" customHeight="1" x14ac:dyDescent="0.2">
      <c r="A107" s="44" t="s">
        <v>64</v>
      </c>
      <c r="B107" s="25" t="s">
        <v>64</v>
      </c>
      <c r="C107" s="28" t="s">
        <v>64</v>
      </c>
      <c r="D107" s="33" t="s">
        <v>64</v>
      </c>
      <c r="E107" s="28">
        <v>1</v>
      </c>
      <c r="F107" s="33" t="s">
        <v>100</v>
      </c>
      <c r="G107" s="28"/>
      <c r="H107" s="39"/>
      <c r="I107" s="45"/>
      <c r="J107" s="34"/>
      <c r="K107" s="36"/>
    </row>
    <row r="108" spans="1:19" ht="28" customHeight="1" x14ac:dyDescent="0.2">
      <c r="A108" s="44" t="s">
        <v>64</v>
      </c>
      <c r="B108" s="25" t="s">
        <v>64</v>
      </c>
      <c r="C108" s="28" t="s">
        <v>64</v>
      </c>
      <c r="D108" s="33" t="s">
        <v>64</v>
      </c>
      <c r="E108" s="28">
        <v>2</v>
      </c>
      <c r="F108" s="33" t="s">
        <v>101</v>
      </c>
      <c r="G108" s="28"/>
      <c r="H108" s="39"/>
      <c r="I108" s="45"/>
      <c r="J108" s="34"/>
      <c r="K108" s="36"/>
    </row>
    <row r="109" spans="1:19" ht="42" x14ac:dyDescent="0.2">
      <c r="A109" s="44" t="s">
        <v>64</v>
      </c>
      <c r="B109" s="25" t="s">
        <v>64</v>
      </c>
      <c r="C109" s="28" t="s">
        <v>64</v>
      </c>
      <c r="D109" s="33" t="s">
        <v>64</v>
      </c>
      <c r="E109" s="28">
        <v>3</v>
      </c>
      <c r="F109" s="33" t="s">
        <v>188</v>
      </c>
      <c r="G109" s="28"/>
      <c r="H109" s="39"/>
      <c r="I109" s="45"/>
      <c r="J109" s="34"/>
      <c r="K109" s="36"/>
    </row>
    <row r="110" spans="1:19" ht="40" customHeight="1" x14ac:dyDescent="0.2">
      <c r="A110" s="44" t="s">
        <v>64</v>
      </c>
      <c r="B110" s="25" t="s">
        <v>64</v>
      </c>
      <c r="C110" s="28" t="s">
        <v>6</v>
      </c>
      <c r="D110" s="33" t="s">
        <v>219</v>
      </c>
      <c r="E110" s="28" t="s">
        <v>64</v>
      </c>
      <c r="F110" s="33" t="s">
        <v>64</v>
      </c>
      <c r="G110" s="28"/>
      <c r="H110" s="39">
        <v>2</v>
      </c>
      <c r="I110" s="45">
        <v>0.5</v>
      </c>
      <c r="J110" s="34"/>
      <c r="K110" s="36"/>
    </row>
    <row r="111" spans="1:19" ht="21" customHeight="1" x14ac:dyDescent="0.2">
      <c r="A111" s="44" t="s">
        <v>64</v>
      </c>
      <c r="B111" s="25" t="s">
        <v>64</v>
      </c>
      <c r="C111" s="28" t="s">
        <v>64</v>
      </c>
      <c r="D111" s="33" t="s">
        <v>64</v>
      </c>
      <c r="E111" s="28">
        <v>0</v>
      </c>
      <c r="F111" s="33" t="s">
        <v>102</v>
      </c>
      <c r="G111" s="28"/>
      <c r="H111" s="39"/>
      <c r="I111" s="45"/>
      <c r="J111" s="34"/>
      <c r="K111" s="36"/>
    </row>
    <row r="112" spans="1:19" ht="17" customHeight="1" x14ac:dyDescent="0.2">
      <c r="A112" s="44" t="s">
        <v>64</v>
      </c>
      <c r="B112" s="25" t="s">
        <v>64</v>
      </c>
      <c r="C112" s="28" t="s">
        <v>64</v>
      </c>
      <c r="D112" s="33" t="s">
        <v>64</v>
      </c>
      <c r="E112" s="28">
        <v>1</v>
      </c>
      <c r="F112" s="33" t="s">
        <v>103</v>
      </c>
      <c r="G112" s="28"/>
      <c r="H112" s="39"/>
      <c r="I112" s="45"/>
      <c r="J112" s="34"/>
      <c r="K112" s="36"/>
    </row>
    <row r="113" spans="1:11" ht="17" customHeight="1" x14ac:dyDescent="0.2">
      <c r="A113" s="44" t="s">
        <v>64</v>
      </c>
      <c r="B113" s="25" t="s">
        <v>64</v>
      </c>
      <c r="C113" s="28" t="s">
        <v>64</v>
      </c>
      <c r="D113" s="33" t="s">
        <v>64</v>
      </c>
      <c r="E113" s="28">
        <v>2</v>
      </c>
      <c r="F113" s="33" t="s">
        <v>104</v>
      </c>
      <c r="G113" s="28"/>
      <c r="H113" s="39"/>
      <c r="I113" s="45"/>
      <c r="J113" s="34"/>
      <c r="K113" s="36"/>
    </row>
    <row r="114" spans="1:11" ht="28" customHeight="1" x14ac:dyDescent="0.2">
      <c r="A114" s="44" t="s">
        <v>64</v>
      </c>
      <c r="B114" s="25" t="s">
        <v>64</v>
      </c>
      <c r="C114" s="28" t="s">
        <v>64</v>
      </c>
      <c r="D114" s="33" t="s">
        <v>64</v>
      </c>
      <c r="E114" s="28">
        <v>3</v>
      </c>
      <c r="F114" s="33" t="s">
        <v>105</v>
      </c>
      <c r="G114" s="28"/>
      <c r="H114" s="46"/>
      <c r="I114" s="45"/>
      <c r="J114" s="34"/>
      <c r="K114" s="36"/>
    </row>
    <row r="115" spans="1:11" ht="63" customHeight="1" x14ac:dyDescent="0.2">
      <c r="A115" s="20">
        <v>2</v>
      </c>
      <c r="B115" s="19" t="s">
        <v>147</v>
      </c>
      <c r="C115" s="18"/>
      <c r="D115" s="19"/>
      <c r="E115" s="18"/>
      <c r="F115" s="19"/>
      <c r="G115" s="25"/>
      <c r="H115" s="28"/>
      <c r="I115" s="28"/>
      <c r="J115" s="34"/>
      <c r="K115" s="36"/>
    </row>
    <row r="116" spans="1:11" ht="28" customHeight="1" x14ac:dyDescent="0.2">
      <c r="A116" s="20"/>
      <c r="B116" s="25"/>
      <c r="C116" s="18" t="s">
        <v>5</v>
      </c>
      <c r="D116" s="30" t="s">
        <v>148</v>
      </c>
      <c r="E116" s="31" t="s">
        <v>64</v>
      </c>
      <c r="F116" s="19" t="s">
        <v>45</v>
      </c>
      <c r="G116" s="25"/>
      <c r="H116" s="28">
        <v>3</v>
      </c>
      <c r="I116" s="69">
        <v>0.5</v>
      </c>
      <c r="J116" s="34"/>
      <c r="K116" s="36"/>
    </row>
    <row r="117" spans="1:11" ht="28" customHeight="1" x14ac:dyDescent="0.2">
      <c r="A117" s="20"/>
      <c r="B117" s="19"/>
      <c r="C117" s="18" t="s">
        <v>5</v>
      </c>
      <c r="D117" s="30" t="s">
        <v>149</v>
      </c>
      <c r="E117" s="31" t="s">
        <v>64</v>
      </c>
      <c r="F117" s="19" t="s">
        <v>45</v>
      </c>
      <c r="G117" s="25"/>
      <c r="H117" s="28">
        <v>2</v>
      </c>
      <c r="I117" s="69">
        <v>0.5</v>
      </c>
      <c r="J117" s="34"/>
      <c r="K117" s="36"/>
    </row>
    <row r="118" spans="1:11" ht="28" customHeight="1" x14ac:dyDescent="0.2">
      <c r="A118" s="20"/>
      <c r="B118" s="19"/>
      <c r="C118" s="18" t="s">
        <v>5</v>
      </c>
      <c r="D118" s="30" t="s">
        <v>150</v>
      </c>
      <c r="E118" s="31" t="s">
        <v>64</v>
      </c>
      <c r="F118" s="19" t="s">
        <v>45</v>
      </c>
      <c r="G118" s="25"/>
      <c r="H118" s="28">
        <v>2</v>
      </c>
      <c r="I118" s="69">
        <v>0.5</v>
      </c>
      <c r="J118" s="34"/>
      <c r="K118" s="36"/>
    </row>
    <row r="119" spans="1:11" ht="28" customHeight="1" x14ac:dyDescent="0.2">
      <c r="A119" s="20"/>
      <c r="B119" s="19"/>
      <c r="C119" s="18" t="s">
        <v>5</v>
      </c>
      <c r="D119" s="30" t="s">
        <v>151</v>
      </c>
      <c r="E119" s="31" t="s">
        <v>64</v>
      </c>
      <c r="F119" s="19" t="s">
        <v>45</v>
      </c>
      <c r="G119" s="25"/>
      <c r="H119" s="28">
        <v>2</v>
      </c>
      <c r="I119" s="69">
        <v>0.5</v>
      </c>
      <c r="J119" s="34"/>
      <c r="K119" s="36"/>
    </row>
    <row r="120" spans="1:11" ht="28" customHeight="1" x14ac:dyDescent="0.2">
      <c r="A120" s="20"/>
      <c r="B120" s="19"/>
      <c r="C120" s="18" t="s">
        <v>5</v>
      </c>
      <c r="D120" s="30" t="s">
        <v>152</v>
      </c>
      <c r="E120" s="31" t="s">
        <v>64</v>
      </c>
      <c r="F120" s="30" t="s">
        <v>45</v>
      </c>
      <c r="G120" s="25"/>
      <c r="H120" s="28">
        <v>3</v>
      </c>
      <c r="I120" s="69">
        <v>0.5</v>
      </c>
      <c r="J120" s="34"/>
      <c r="K120" s="36"/>
    </row>
    <row r="121" spans="1:11" ht="35" customHeight="1" x14ac:dyDescent="0.2">
      <c r="A121" s="20"/>
      <c r="B121" s="19"/>
      <c r="C121" s="18" t="s">
        <v>5</v>
      </c>
      <c r="D121" s="19" t="s">
        <v>153</v>
      </c>
      <c r="E121" s="31" t="s">
        <v>64</v>
      </c>
      <c r="F121" s="19" t="s">
        <v>45</v>
      </c>
      <c r="G121" s="25"/>
      <c r="H121" s="28">
        <v>3</v>
      </c>
      <c r="I121" s="69">
        <v>0.5</v>
      </c>
      <c r="J121" s="34"/>
      <c r="K121" s="36"/>
    </row>
    <row r="122" spans="1:11" ht="44" customHeight="1" x14ac:dyDescent="0.2">
      <c r="A122" s="20"/>
      <c r="B122" s="19"/>
      <c r="C122" s="18" t="s">
        <v>5</v>
      </c>
      <c r="D122" s="19" t="s">
        <v>154</v>
      </c>
      <c r="E122" s="31" t="s">
        <v>64</v>
      </c>
      <c r="F122" s="19" t="s">
        <v>45</v>
      </c>
      <c r="G122" s="25"/>
      <c r="H122" s="28">
        <v>3</v>
      </c>
      <c r="I122" s="69">
        <v>0.5</v>
      </c>
      <c r="J122" s="34"/>
      <c r="K122" s="36"/>
    </row>
    <row r="123" spans="1:11" ht="49" customHeight="1" x14ac:dyDescent="0.2">
      <c r="A123" s="20"/>
      <c r="B123" s="19"/>
      <c r="C123" s="18" t="s">
        <v>6</v>
      </c>
      <c r="D123" s="19" t="s">
        <v>155</v>
      </c>
      <c r="E123" s="18" t="s">
        <v>64</v>
      </c>
      <c r="F123" s="19" t="s">
        <v>64</v>
      </c>
      <c r="G123" s="25"/>
      <c r="H123" s="28">
        <v>3</v>
      </c>
      <c r="I123" s="69">
        <v>0.6</v>
      </c>
      <c r="J123" s="34"/>
      <c r="K123" s="36"/>
    </row>
    <row r="124" spans="1:11" ht="28" customHeight="1" x14ac:dyDescent="0.2">
      <c r="A124" s="20"/>
      <c r="B124" s="19"/>
      <c r="C124" s="18" t="s">
        <v>64</v>
      </c>
      <c r="D124" s="19" t="s">
        <v>64</v>
      </c>
      <c r="E124" s="18">
        <v>0</v>
      </c>
      <c r="F124" s="19" t="s">
        <v>156</v>
      </c>
      <c r="G124" s="25"/>
      <c r="H124" s="28"/>
      <c r="I124" s="69"/>
      <c r="J124" s="34"/>
      <c r="K124" s="36"/>
    </row>
    <row r="125" spans="1:11" ht="28" customHeight="1" x14ac:dyDescent="0.2">
      <c r="A125" s="20"/>
      <c r="B125" s="19"/>
      <c r="C125" s="18" t="s">
        <v>64</v>
      </c>
      <c r="D125" s="19" t="s">
        <v>64</v>
      </c>
      <c r="E125" s="18">
        <v>1</v>
      </c>
      <c r="F125" s="19" t="s">
        <v>157</v>
      </c>
      <c r="G125" s="25"/>
      <c r="H125" s="28"/>
      <c r="I125" s="69"/>
      <c r="J125" s="34"/>
      <c r="K125" s="36"/>
    </row>
    <row r="126" spans="1:11" ht="28" customHeight="1" x14ac:dyDescent="0.2">
      <c r="A126" s="20"/>
      <c r="B126" s="19"/>
      <c r="C126" s="18" t="s">
        <v>64</v>
      </c>
      <c r="D126" s="19" t="s">
        <v>64</v>
      </c>
      <c r="E126" s="18">
        <v>2</v>
      </c>
      <c r="F126" s="19" t="s">
        <v>158</v>
      </c>
      <c r="G126" s="25"/>
      <c r="H126" s="28"/>
      <c r="I126" s="66"/>
      <c r="J126" s="34"/>
      <c r="K126" s="36"/>
    </row>
    <row r="127" spans="1:11" ht="28" customHeight="1" x14ac:dyDescent="0.2">
      <c r="A127" s="25"/>
      <c r="B127" s="20"/>
      <c r="C127" s="19" t="s">
        <v>64</v>
      </c>
      <c r="D127" s="18" t="s">
        <v>64</v>
      </c>
      <c r="E127" s="18">
        <v>3</v>
      </c>
      <c r="F127" s="19" t="s">
        <v>159</v>
      </c>
      <c r="G127" s="19"/>
      <c r="H127" s="28"/>
      <c r="I127" s="66"/>
      <c r="J127" s="34"/>
      <c r="K127" s="36"/>
    </row>
    <row r="128" spans="1:11" ht="38" customHeight="1" x14ac:dyDescent="0.2">
      <c r="A128" s="44">
        <v>3</v>
      </c>
      <c r="B128" s="19" t="s">
        <v>133</v>
      </c>
      <c r="C128" s="19" t="s">
        <v>64</v>
      </c>
      <c r="D128" s="19" t="s">
        <v>64</v>
      </c>
      <c r="E128" s="19" t="s">
        <v>64</v>
      </c>
      <c r="F128" s="19" t="s">
        <v>64</v>
      </c>
      <c r="G128" s="19"/>
      <c r="H128" s="20"/>
      <c r="I128" s="45"/>
      <c r="J128" s="34"/>
      <c r="K128" s="36"/>
    </row>
    <row r="129" spans="1:17" ht="31" customHeight="1" x14ac:dyDescent="0.2">
      <c r="A129" s="44"/>
      <c r="B129" s="25" t="s">
        <v>64</v>
      </c>
      <c r="C129" s="28" t="s">
        <v>5</v>
      </c>
      <c r="D129" s="33" t="s">
        <v>134</v>
      </c>
      <c r="E129" s="47" t="s">
        <v>64</v>
      </c>
      <c r="F129" s="33" t="s">
        <v>45</v>
      </c>
      <c r="G129" s="28"/>
      <c r="H129" s="39">
        <v>1</v>
      </c>
      <c r="I129" s="45">
        <v>0.25</v>
      </c>
      <c r="J129" s="34"/>
      <c r="K129" s="36"/>
    </row>
    <row r="130" spans="1:17" ht="29" customHeight="1" x14ac:dyDescent="0.2">
      <c r="A130" s="44"/>
      <c r="B130" s="25" t="s">
        <v>64</v>
      </c>
      <c r="C130" s="28" t="s">
        <v>5</v>
      </c>
      <c r="D130" s="33" t="s">
        <v>220</v>
      </c>
      <c r="E130" s="47" t="s">
        <v>64</v>
      </c>
      <c r="F130" s="33" t="s">
        <v>45</v>
      </c>
      <c r="G130" s="28"/>
      <c r="H130" s="39">
        <v>7</v>
      </c>
      <c r="I130" s="45">
        <v>0.25</v>
      </c>
      <c r="J130" s="34"/>
      <c r="K130" s="36"/>
    </row>
    <row r="131" spans="1:17" ht="32" customHeight="1" x14ac:dyDescent="0.2">
      <c r="A131" s="44"/>
      <c r="B131" s="25" t="s">
        <v>64</v>
      </c>
      <c r="C131" s="28" t="s">
        <v>5</v>
      </c>
      <c r="D131" s="33" t="s">
        <v>242</v>
      </c>
      <c r="E131" s="47" t="s">
        <v>64</v>
      </c>
      <c r="F131" s="33" t="s">
        <v>221</v>
      </c>
      <c r="G131" s="28"/>
      <c r="H131" s="39">
        <v>7</v>
      </c>
      <c r="I131" s="45">
        <v>0.25</v>
      </c>
      <c r="J131" s="34"/>
      <c r="K131" s="36"/>
    </row>
    <row r="132" spans="1:17" ht="42" customHeight="1" x14ac:dyDescent="0.2">
      <c r="A132" s="44"/>
      <c r="B132" s="25" t="s">
        <v>64</v>
      </c>
      <c r="C132" s="28" t="s">
        <v>5</v>
      </c>
      <c r="D132" s="33" t="s">
        <v>222</v>
      </c>
      <c r="E132" s="47" t="s">
        <v>64</v>
      </c>
      <c r="F132" s="33" t="s">
        <v>45</v>
      </c>
      <c r="G132" s="28"/>
      <c r="H132" s="39">
        <v>7</v>
      </c>
      <c r="I132" s="45">
        <v>0.5</v>
      </c>
      <c r="J132" s="34"/>
      <c r="K132" s="36"/>
    </row>
    <row r="133" spans="1:17" ht="42" customHeight="1" x14ac:dyDescent="0.2">
      <c r="A133" s="44" t="s">
        <v>64</v>
      </c>
      <c r="B133" s="25" t="s">
        <v>64</v>
      </c>
      <c r="C133" s="28" t="s">
        <v>5</v>
      </c>
      <c r="D133" s="33" t="s">
        <v>223</v>
      </c>
      <c r="E133" s="47" t="s">
        <v>64</v>
      </c>
      <c r="F133" s="33" t="s">
        <v>45</v>
      </c>
      <c r="G133" s="28"/>
      <c r="H133" s="39">
        <v>1</v>
      </c>
      <c r="I133" s="45">
        <v>0.25</v>
      </c>
      <c r="J133" s="34"/>
      <c r="K133" s="36"/>
    </row>
    <row r="134" spans="1:17" ht="32" customHeight="1" x14ac:dyDescent="0.2">
      <c r="A134" s="44" t="s">
        <v>64</v>
      </c>
      <c r="B134" s="25" t="s">
        <v>64</v>
      </c>
      <c r="C134" s="28" t="s">
        <v>5</v>
      </c>
      <c r="D134" s="33" t="s">
        <v>224</v>
      </c>
      <c r="E134" s="47" t="s">
        <v>64</v>
      </c>
      <c r="F134" s="33" t="s">
        <v>45</v>
      </c>
      <c r="G134" s="28"/>
      <c r="H134" s="39">
        <v>7</v>
      </c>
      <c r="I134" s="45">
        <v>0.5</v>
      </c>
      <c r="J134" s="34"/>
      <c r="K134" s="36"/>
    </row>
    <row r="135" spans="1:17" ht="32" customHeight="1" x14ac:dyDescent="0.2">
      <c r="A135" s="44" t="s">
        <v>64</v>
      </c>
      <c r="B135" s="30" t="s">
        <v>64</v>
      </c>
      <c r="C135" s="28" t="s">
        <v>5</v>
      </c>
      <c r="D135" s="33" t="s">
        <v>225</v>
      </c>
      <c r="E135" s="47" t="s">
        <v>64</v>
      </c>
      <c r="F135" s="33" t="s">
        <v>45</v>
      </c>
      <c r="G135" s="28"/>
      <c r="H135" s="39">
        <v>1</v>
      </c>
      <c r="I135" s="45">
        <v>0.5</v>
      </c>
      <c r="J135" s="34"/>
      <c r="K135" s="36"/>
    </row>
    <row r="136" spans="1:17" ht="34" customHeight="1" x14ac:dyDescent="0.2">
      <c r="A136" s="44" t="s">
        <v>64</v>
      </c>
      <c r="B136" s="25" t="s">
        <v>64</v>
      </c>
      <c r="C136" s="28" t="s">
        <v>5</v>
      </c>
      <c r="D136" s="33" t="s">
        <v>226</v>
      </c>
      <c r="E136" s="47" t="s">
        <v>64</v>
      </c>
      <c r="F136" s="33" t="s">
        <v>45</v>
      </c>
      <c r="G136" s="28"/>
      <c r="H136" s="39">
        <v>7</v>
      </c>
      <c r="I136" s="45">
        <v>0.25</v>
      </c>
      <c r="J136" s="34"/>
      <c r="K136" s="36"/>
    </row>
    <row r="137" spans="1:17" ht="32" customHeight="1" x14ac:dyDescent="0.2">
      <c r="A137" s="44" t="s">
        <v>64</v>
      </c>
      <c r="B137" s="25" t="s">
        <v>64</v>
      </c>
      <c r="C137" s="28" t="s">
        <v>5</v>
      </c>
      <c r="D137" s="33" t="s">
        <v>227</v>
      </c>
      <c r="E137" s="47" t="s">
        <v>64</v>
      </c>
      <c r="F137" s="33" t="s">
        <v>45</v>
      </c>
      <c r="G137" s="28"/>
      <c r="H137" s="39">
        <v>1</v>
      </c>
      <c r="I137" s="45">
        <v>0.25</v>
      </c>
      <c r="J137" s="34"/>
      <c r="K137" s="36"/>
    </row>
    <row r="138" spans="1:17" ht="29" customHeight="1" x14ac:dyDescent="0.2">
      <c r="A138" s="44" t="s">
        <v>64</v>
      </c>
      <c r="B138" s="25" t="s">
        <v>64</v>
      </c>
      <c r="C138" s="28" t="s">
        <v>5</v>
      </c>
      <c r="D138" s="33" t="s">
        <v>228</v>
      </c>
      <c r="E138" s="47" t="s">
        <v>64</v>
      </c>
      <c r="F138" s="33" t="s">
        <v>45</v>
      </c>
      <c r="G138" s="28"/>
      <c r="H138" s="39">
        <v>7</v>
      </c>
      <c r="I138" s="45">
        <v>0.5</v>
      </c>
      <c r="J138" s="34"/>
      <c r="K138" s="36"/>
    </row>
    <row r="139" spans="1:17" ht="30" customHeight="1" x14ac:dyDescent="0.2">
      <c r="A139" s="44" t="s">
        <v>64</v>
      </c>
      <c r="B139" s="25" t="s">
        <v>64</v>
      </c>
      <c r="C139" s="48" t="s">
        <v>5</v>
      </c>
      <c r="D139" s="33" t="s">
        <v>229</v>
      </c>
      <c r="E139" s="35" t="s">
        <v>64</v>
      </c>
      <c r="F139" s="19" t="s">
        <v>45</v>
      </c>
      <c r="G139" s="28"/>
      <c r="H139" s="39">
        <v>1</v>
      </c>
      <c r="I139" s="45">
        <v>0.5</v>
      </c>
      <c r="J139" s="34"/>
      <c r="K139" s="36"/>
    </row>
    <row r="140" spans="1:17" ht="63" customHeight="1" x14ac:dyDescent="0.2">
      <c r="A140" s="44" t="s">
        <v>64</v>
      </c>
      <c r="B140" s="19" t="s">
        <v>64</v>
      </c>
      <c r="C140" s="18" t="s">
        <v>5</v>
      </c>
      <c r="D140" s="19" t="s">
        <v>140</v>
      </c>
      <c r="E140" s="18" t="s">
        <v>64</v>
      </c>
      <c r="F140" s="19" t="s">
        <v>45</v>
      </c>
      <c r="G140" s="25"/>
      <c r="H140" s="28">
        <v>4</v>
      </c>
      <c r="I140" s="69">
        <v>0.5</v>
      </c>
      <c r="J140" s="34"/>
      <c r="K140" s="36"/>
    </row>
    <row r="141" spans="1:17" ht="44" customHeight="1" x14ac:dyDescent="0.2">
      <c r="A141" s="44" t="s">
        <v>64</v>
      </c>
      <c r="B141" s="25" t="s">
        <v>64</v>
      </c>
      <c r="C141" s="28" t="s">
        <v>5</v>
      </c>
      <c r="D141" s="33" t="s">
        <v>230</v>
      </c>
      <c r="E141" s="35" t="s">
        <v>64</v>
      </c>
      <c r="F141" s="19" t="s">
        <v>45</v>
      </c>
      <c r="G141" s="28"/>
      <c r="H141" s="39">
        <v>1</v>
      </c>
      <c r="I141" s="45">
        <v>0.5</v>
      </c>
      <c r="J141" s="34"/>
      <c r="K141" s="36"/>
    </row>
    <row r="142" spans="1:17" s="3" customFormat="1" ht="37" customHeight="1" x14ac:dyDescent="0.2">
      <c r="A142" s="50">
        <v>4</v>
      </c>
      <c r="B142" s="30" t="s">
        <v>231</v>
      </c>
      <c r="C142" s="31" t="s">
        <v>64</v>
      </c>
      <c r="D142" s="33" t="s">
        <v>64</v>
      </c>
      <c r="E142" s="35" t="s">
        <v>64</v>
      </c>
      <c r="F142" s="33" t="s">
        <v>64</v>
      </c>
      <c r="G142" s="31"/>
      <c r="H142" s="59"/>
      <c r="I142" s="83"/>
      <c r="J142" s="37"/>
      <c r="K142" s="84"/>
      <c r="L142" s="85"/>
      <c r="M142" s="85"/>
      <c r="N142" s="85"/>
      <c r="O142" s="85"/>
      <c r="P142" s="85"/>
      <c r="Q142" s="85"/>
    </row>
    <row r="143" spans="1:17" ht="28" customHeight="1" x14ac:dyDescent="0.2">
      <c r="A143" s="20"/>
      <c r="B143" s="25" t="s">
        <v>64</v>
      </c>
      <c r="C143" s="28" t="s">
        <v>5</v>
      </c>
      <c r="D143" s="33" t="s">
        <v>232</v>
      </c>
      <c r="E143" s="35" t="s">
        <v>64</v>
      </c>
      <c r="F143" s="33" t="s">
        <v>45</v>
      </c>
      <c r="G143" s="28"/>
      <c r="H143" s="39">
        <v>4</v>
      </c>
      <c r="I143" s="45">
        <v>0.5</v>
      </c>
      <c r="J143" s="34"/>
      <c r="K143" s="36"/>
    </row>
    <row r="144" spans="1:17" ht="40" customHeight="1" x14ac:dyDescent="0.2">
      <c r="A144" s="20" t="s">
        <v>64</v>
      </c>
      <c r="B144" s="25" t="s">
        <v>64</v>
      </c>
      <c r="C144" s="28" t="s">
        <v>5</v>
      </c>
      <c r="D144" s="33" t="s">
        <v>233</v>
      </c>
      <c r="E144" s="35" t="s">
        <v>64</v>
      </c>
      <c r="F144" s="33" t="s">
        <v>45</v>
      </c>
      <c r="G144" s="28"/>
      <c r="H144" s="39">
        <v>5</v>
      </c>
      <c r="I144" s="45">
        <v>0.5</v>
      </c>
      <c r="J144" s="34"/>
      <c r="K144" s="36"/>
    </row>
    <row r="145" spans="1:11" ht="43" customHeight="1" x14ac:dyDescent="0.2">
      <c r="A145" s="44" t="s">
        <v>64</v>
      </c>
      <c r="B145" s="25" t="s">
        <v>64</v>
      </c>
      <c r="C145" s="48" t="s">
        <v>5</v>
      </c>
      <c r="D145" s="33" t="s">
        <v>234</v>
      </c>
      <c r="E145" s="35" t="s">
        <v>64</v>
      </c>
      <c r="F145" s="33" t="s">
        <v>45</v>
      </c>
      <c r="G145" s="28"/>
      <c r="H145" s="39">
        <v>5</v>
      </c>
      <c r="I145" s="45">
        <v>0.25</v>
      </c>
      <c r="J145" s="34"/>
      <c r="K145" s="36"/>
    </row>
    <row r="146" spans="1:11" ht="34" customHeight="1" x14ac:dyDescent="0.2">
      <c r="A146" s="44"/>
      <c r="B146" s="25" t="s">
        <v>64</v>
      </c>
      <c r="C146" s="28" t="s">
        <v>5</v>
      </c>
      <c r="D146" s="33" t="s">
        <v>235</v>
      </c>
      <c r="E146" s="35" t="s">
        <v>64</v>
      </c>
      <c r="F146" s="33" t="s">
        <v>45</v>
      </c>
      <c r="G146" s="28"/>
      <c r="H146" s="39">
        <v>5</v>
      </c>
      <c r="I146" s="45">
        <v>0.25</v>
      </c>
      <c r="J146" s="34"/>
      <c r="K146" s="36"/>
    </row>
    <row r="147" spans="1:11" ht="27" customHeight="1" x14ac:dyDescent="0.2">
      <c r="A147" s="44" t="s">
        <v>64</v>
      </c>
      <c r="B147" s="30" t="s">
        <v>64</v>
      </c>
      <c r="C147" s="28" t="s">
        <v>5</v>
      </c>
      <c r="D147" s="33" t="s">
        <v>236</v>
      </c>
      <c r="E147" s="35" t="s">
        <v>64</v>
      </c>
      <c r="F147" s="33" t="s">
        <v>45</v>
      </c>
      <c r="G147" s="28"/>
      <c r="H147" s="46">
        <v>5</v>
      </c>
      <c r="I147" s="45">
        <v>0.5</v>
      </c>
      <c r="J147" s="34"/>
      <c r="K147" s="36"/>
    </row>
    <row r="148" spans="1:11" ht="32" customHeight="1" x14ac:dyDescent="0.2">
      <c r="A148" s="44" t="s">
        <v>64</v>
      </c>
      <c r="B148" s="25" t="s">
        <v>64</v>
      </c>
      <c r="C148" s="28" t="s">
        <v>5</v>
      </c>
      <c r="D148" s="33" t="s">
        <v>148</v>
      </c>
      <c r="E148" s="35" t="s">
        <v>64</v>
      </c>
      <c r="F148" s="33" t="s">
        <v>45</v>
      </c>
      <c r="G148" s="28"/>
      <c r="H148" s="46">
        <v>3</v>
      </c>
      <c r="I148" s="45">
        <v>0.5</v>
      </c>
      <c r="J148" s="34"/>
      <c r="K148" s="36"/>
    </row>
    <row r="149" spans="1:11" ht="35" customHeight="1" x14ac:dyDescent="0.2">
      <c r="A149" s="44" t="s">
        <v>64</v>
      </c>
      <c r="B149" s="25" t="s">
        <v>64</v>
      </c>
      <c r="C149" s="28" t="s">
        <v>5</v>
      </c>
      <c r="D149" s="33" t="s">
        <v>149</v>
      </c>
      <c r="E149" s="35" t="s">
        <v>64</v>
      </c>
      <c r="F149" s="33" t="s">
        <v>45</v>
      </c>
      <c r="G149" s="28"/>
      <c r="H149" s="46">
        <v>2</v>
      </c>
      <c r="I149" s="45">
        <v>0.5</v>
      </c>
      <c r="J149" s="34"/>
      <c r="K149" s="36"/>
    </row>
    <row r="150" spans="1:11" ht="28" customHeight="1" x14ac:dyDescent="0.2">
      <c r="A150" s="44" t="s">
        <v>64</v>
      </c>
      <c r="B150" s="30" t="s">
        <v>64</v>
      </c>
      <c r="C150" s="28" t="s">
        <v>5</v>
      </c>
      <c r="D150" s="33" t="s">
        <v>150</v>
      </c>
      <c r="E150" s="47" t="s">
        <v>64</v>
      </c>
      <c r="F150" s="33" t="s">
        <v>45</v>
      </c>
      <c r="G150" s="28"/>
      <c r="H150" s="46">
        <v>2</v>
      </c>
      <c r="I150" s="45">
        <v>0.5</v>
      </c>
      <c r="J150" s="34"/>
      <c r="K150" s="36"/>
    </row>
    <row r="151" spans="1:11" ht="33" customHeight="1" x14ac:dyDescent="0.2">
      <c r="A151" s="44" t="s">
        <v>64</v>
      </c>
      <c r="B151" s="25" t="s">
        <v>64</v>
      </c>
      <c r="C151" s="28" t="s">
        <v>5</v>
      </c>
      <c r="D151" s="33" t="s">
        <v>151</v>
      </c>
      <c r="E151" s="47" t="s">
        <v>64</v>
      </c>
      <c r="F151" s="33" t="s">
        <v>45</v>
      </c>
      <c r="G151" s="28"/>
      <c r="H151" s="46">
        <v>2</v>
      </c>
      <c r="I151" s="45">
        <v>0.25</v>
      </c>
      <c r="J151" s="34"/>
      <c r="K151" s="36"/>
    </row>
    <row r="152" spans="1:11" ht="34" customHeight="1" x14ac:dyDescent="0.2">
      <c r="A152" s="44" t="s">
        <v>64</v>
      </c>
      <c r="B152" s="25" t="s">
        <v>64</v>
      </c>
      <c r="C152" s="28" t="s">
        <v>5</v>
      </c>
      <c r="D152" s="33" t="s">
        <v>270</v>
      </c>
      <c r="E152" s="47" t="s">
        <v>64</v>
      </c>
      <c r="F152" s="33" t="s">
        <v>45</v>
      </c>
      <c r="G152" s="28"/>
      <c r="H152" s="46">
        <v>3</v>
      </c>
      <c r="I152" s="45">
        <v>0.3</v>
      </c>
      <c r="J152" s="34"/>
      <c r="K152" s="36"/>
    </row>
    <row r="153" spans="1:11" ht="43" customHeight="1" x14ac:dyDescent="0.2">
      <c r="A153" s="44" t="s">
        <v>64</v>
      </c>
      <c r="B153" s="25" t="s">
        <v>64</v>
      </c>
      <c r="C153" s="28" t="s">
        <v>5</v>
      </c>
      <c r="D153" s="33" t="s">
        <v>154</v>
      </c>
      <c r="E153" s="47" t="s">
        <v>64</v>
      </c>
      <c r="F153" s="33" t="s">
        <v>45</v>
      </c>
      <c r="G153" s="28"/>
      <c r="H153" s="46">
        <v>3</v>
      </c>
      <c r="I153" s="45">
        <v>0.2</v>
      </c>
      <c r="J153" s="34"/>
      <c r="K153" s="36"/>
    </row>
    <row r="154" spans="1:11" ht="44" customHeight="1" x14ac:dyDescent="0.2">
      <c r="A154" s="44" t="s">
        <v>64</v>
      </c>
      <c r="B154" s="25" t="s">
        <v>64</v>
      </c>
      <c r="C154" s="28" t="s">
        <v>6</v>
      </c>
      <c r="D154" s="33" t="s">
        <v>201</v>
      </c>
      <c r="E154" s="47" t="s">
        <v>64</v>
      </c>
      <c r="F154" s="33" t="s">
        <v>64</v>
      </c>
      <c r="G154" s="28"/>
      <c r="H154" s="46">
        <v>3</v>
      </c>
      <c r="I154" s="45">
        <v>0.5</v>
      </c>
      <c r="J154" s="34"/>
      <c r="K154" s="36"/>
    </row>
    <row r="155" spans="1:11" ht="46" customHeight="1" x14ac:dyDescent="0.2">
      <c r="A155" s="44" t="s">
        <v>64</v>
      </c>
      <c r="B155" s="19" t="s">
        <v>64</v>
      </c>
      <c r="C155" s="28" t="s">
        <v>64</v>
      </c>
      <c r="D155" s="33" t="s">
        <v>64</v>
      </c>
      <c r="E155" s="35">
        <v>0</v>
      </c>
      <c r="F155" s="33" t="s">
        <v>156</v>
      </c>
      <c r="G155" s="18"/>
      <c r="H155" s="46"/>
      <c r="I155" s="45"/>
      <c r="J155" s="34"/>
      <c r="K155" s="36"/>
    </row>
    <row r="156" spans="1:11" ht="42" customHeight="1" x14ac:dyDescent="0.2">
      <c r="A156" s="44" t="s">
        <v>64</v>
      </c>
      <c r="B156" s="19" t="s">
        <v>64</v>
      </c>
      <c r="C156" s="28" t="s">
        <v>64</v>
      </c>
      <c r="D156" s="33" t="s">
        <v>64</v>
      </c>
      <c r="E156" s="35">
        <v>1</v>
      </c>
      <c r="F156" s="33" t="s">
        <v>157</v>
      </c>
      <c r="G156" s="18"/>
      <c r="H156" s="46"/>
      <c r="I156" s="45"/>
      <c r="J156" s="34"/>
      <c r="K156" s="36"/>
    </row>
    <row r="157" spans="1:11" ht="18" customHeight="1" x14ac:dyDescent="0.2">
      <c r="A157" s="44" t="s">
        <v>64</v>
      </c>
      <c r="B157" s="19" t="s">
        <v>64</v>
      </c>
      <c r="C157" s="28" t="s">
        <v>64</v>
      </c>
      <c r="D157" s="33" t="s">
        <v>64</v>
      </c>
      <c r="E157" s="35">
        <v>2</v>
      </c>
      <c r="F157" s="33" t="s">
        <v>158</v>
      </c>
      <c r="G157" s="18"/>
      <c r="H157" s="46"/>
      <c r="I157" s="45"/>
      <c r="J157" s="34"/>
      <c r="K157" s="36"/>
    </row>
    <row r="158" spans="1:11" ht="32" customHeight="1" x14ac:dyDescent="0.2">
      <c r="A158" s="44" t="s">
        <v>64</v>
      </c>
      <c r="B158" s="19" t="s">
        <v>64</v>
      </c>
      <c r="C158" s="28" t="s">
        <v>64</v>
      </c>
      <c r="D158" s="33" t="s">
        <v>64</v>
      </c>
      <c r="E158" s="35">
        <v>3</v>
      </c>
      <c r="F158" s="33" t="s">
        <v>159</v>
      </c>
      <c r="G158" s="18"/>
      <c r="H158" s="46"/>
      <c r="I158" s="45"/>
      <c r="J158" s="34"/>
      <c r="K158" s="36"/>
    </row>
    <row r="159" spans="1:11" ht="34" customHeight="1" x14ac:dyDescent="0.2">
      <c r="A159" s="44" t="s">
        <v>64</v>
      </c>
      <c r="B159" s="19" t="s">
        <v>64</v>
      </c>
      <c r="C159" s="28" t="s">
        <v>6</v>
      </c>
      <c r="D159" s="33" t="s">
        <v>202</v>
      </c>
      <c r="E159" s="35" t="s">
        <v>64</v>
      </c>
      <c r="F159" s="33" t="s">
        <v>64</v>
      </c>
      <c r="G159" s="18"/>
      <c r="H159" s="46">
        <v>3</v>
      </c>
      <c r="I159" s="45">
        <v>0.5</v>
      </c>
      <c r="J159" s="34"/>
      <c r="K159" s="36"/>
    </row>
    <row r="160" spans="1:11" ht="42" customHeight="1" x14ac:dyDescent="0.2">
      <c r="A160" s="44" t="s">
        <v>64</v>
      </c>
      <c r="B160" s="19" t="s">
        <v>64</v>
      </c>
      <c r="C160" s="28" t="s">
        <v>64</v>
      </c>
      <c r="D160" s="33" t="s">
        <v>64</v>
      </c>
      <c r="E160" s="35">
        <v>0</v>
      </c>
      <c r="F160" s="33" t="s">
        <v>169</v>
      </c>
      <c r="G160" s="18"/>
      <c r="H160" s="46"/>
      <c r="I160" s="45"/>
      <c r="J160" s="34"/>
      <c r="K160" s="36"/>
    </row>
    <row r="161" spans="1:11" ht="32" customHeight="1" x14ac:dyDescent="0.2">
      <c r="A161" s="44" t="s">
        <v>64</v>
      </c>
      <c r="B161" s="19" t="s">
        <v>64</v>
      </c>
      <c r="C161" s="28" t="s">
        <v>64</v>
      </c>
      <c r="D161" s="33" t="s">
        <v>64</v>
      </c>
      <c r="E161" s="35">
        <v>1</v>
      </c>
      <c r="F161" s="33" t="s">
        <v>203</v>
      </c>
      <c r="G161" s="18"/>
      <c r="H161" s="46"/>
      <c r="I161" s="45"/>
      <c r="J161" s="34"/>
      <c r="K161" s="36"/>
    </row>
    <row r="162" spans="1:11" ht="40" customHeight="1" x14ac:dyDescent="0.2">
      <c r="A162" s="44" t="s">
        <v>64</v>
      </c>
      <c r="B162" s="19" t="s">
        <v>64</v>
      </c>
      <c r="C162" s="28" t="s">
        <v>64</v>
      </c>
      <c r="D162" s="33" t="s">
        <v>64</v>
      </c>
      <c r="E162" s="35">
        <v>2</v>
      </c>
      <c r="F162" s="33" t="s">
        <v>204</v>
      </c>
      <c r="G162" s="18"/>
      <c r="H162" s="46"/>
      <c r="I162" s="45"/>
      <c r="J162" s="34"/>
      <c r="K162" s="36"/>
    </row>
    <row r="163" spans="1:11" ht="28" x14ac:dyDescent="0.2">
      <c r="A163" s="44" t="s">
        <v>64</v>
      </c>
      <c r="B163" s="19" t="s">
        <v>64</v>
      </c>
      <c r="C163" s="28" t="s">
        <v>64</v>
      </c>
      <c r="D163" s="33" t="s">
        <v>64</v>
      </c>
      <c r="E163" s="35">
        <v>3</v>
      </c>
      <c r="F163" s="33" t="s">
        <v>205</v>
      </c>
      <c r="G163" s="18"/>
      <c r="H163" s="46"/>
      <c r="I163" s="45"/>
      <c r="J163" s="34"/>
      <c r="K163" s="36"/>
    </row>
    <row r="164" spans="1:11" ht="28" x14ac:dyDescent="0.2">
      <c r="A164" s="44">
        <v>5</v>
      </c>
      <c r="B164" s="19" t="s">
        <v>141</v>
      </c>
      <c r="C164" s="28" t="s">
        <v>64</v>
      </c>
      <c r="D164" s="33" t="s">
        <v>64</v>
      </c>
      <c r="E164" s="35" t="s">
        <v>64</v>
      </c>
      <c r="F164" s="33" t="s">
        <v>64</v>
      </c>
      <c r="G164" s="18"/>
      <c r="H164" s="46"/>
      <c r="I164" s="45"/>
      <c r="J164" s="34"/>
      <c r="K164" s="36"/>
    </row>
    <row r="165" spans="1:11" ht="41" customHeight="1" x14ac:dyDescent="0.2">
      <c r="A165" s="44" t="s">
        <v>64</v>
      </c>
      <c r="B165" s="19" t="s">
        <v>64</v>
      </c>
      <c r="C165" s="48" t="s">
        <v>5</v>
      </c>
      <c r="D165" s="33" t="s">
        <v>142</v>
      </c>
      <c r="E165" s="35" t="s">
        <v>64</v>
      </c>
      <c r="F165" s="33" t="s">
        <v>45</v>
      </c>
      <c r="G165" s="18"/>
      <c r="H165" s="46">
        <v>3</v>
      </c>
      <c r="I165" s="45">
        <v>0.25</v>
      </c>
      <c r="J165" s="34"/>
      <c r="K165" s="36"/>
    </row>
    <row r="166" spans="1:11" ht="56" x14ac:dyDescent="0.2">
      <c r="A166" s="44" t="s">
        <v>64</v>
      </c>
      <c r="B166" s="19" t="s">
        <v>64</v>
      </c>
      <c r="C166" s="28" t="s">
        <v>5</v>
      </c>
      <c r="D166" s="33" t="s">
        <v>143</v>
      </c>
      <c r="E166" s="35" t="s">
        <v>64</v>
      </c>
      <c r="F166" s="33" t="s">
        <v>45</v>
      </c>
      <c r="G166" s="18"/>
      <c r="H166" s="32">
        <v>4</v>
      </c>
      <c r="I166" s="45">
        <v>0.5</v>
      </c>
      <c r="J166" s="34"/>
      <c r="K166" s="36"/>
    </row>
    <row r="167" spans="1:11" ht="30" customHeight="1" x14ac:dyDescent="0.2">
      <c r="A167" s="44" t="s">
        <v>64</v>
      </c>
      <c r="B167" s="19" t="s">
        <v>64</v>
      </c>
      <c r="C167" s="28" t="s">
        <v>5</v>
      </c>
      <c r="D167" s="33" t="s">
        <v>144</v>
      </c>
      <c r="E167" s="35" t="s">
        <v>64</v>
      </c>
      <c r="F167" s="33" t="s">
        <v>45</v>
      </c>
      <c r="G167" s="18"/>
      <c r="H167" s="32">
        <v>1</v>
      </c>
      <c r="I167" s="45">
        <v>0.5</v>
      </c>
      <c r="J167" s="34"/>
      <c r="K167" s="36"/>
    </row>
    <row r="168" spans="1:11" ht="37" customHeight="1" x14ac:dyDescent="0.2">
      <c r="A168" s="44"/>
      <c r="B168" s="19" t="s">
        <v>64</v>
      </c>
      <c r="C168" s="28" t="s">
        <v>5</v>
      </c>
      <c r="D168" s="33" t="s">
        <v>145</v>
      </c>
      <c r="E168" s="35" t="s">
        <v>64</v>
      </c>
      <c r="F168" s="33" t="s">
        <v>45</v>
      </c>
      <c r="G168" s="18"/>
      <c r="H168" s="32">
        <v>3</v>
      </c>
      <c r="I168" s="45">
        <v>0.5</v>
      </c>
      <c r="J168" s="34"/>
      <c r="K168" s="36"/>
    </row>
    <row r="169" spans="1:11" ht="42" x14ac:dyDescent="0.2">
      <c r="A169" s="44" t="s">
        <v>64</v>
      </c>
      <c r="B169" s="19" t="s">
        <v>64</v>
      </c>
      <c r="C169" s="28" t="s">
        <v>5</v>
      </c>
      <c r="D169" s="33" t="s">
        <v>146</v>
      </c>
      <c r="E169" s="35" t="s">
        <v>64</v>
      </c>
      <c r="F169" s="33" t="s">
        <v>45</v>
      </c>
      <c r="G169" s="18"/>
      <c r="H169" s="32">
        <v>1</v>
      </c>
      <c r="I169" s="45">
        <v>0.2</v>
      </c>
      <c r="J169" s="34"/>
      <c r="K169" s="36"/>
    </row>
    <row r="170" spans="1:11" ht="43" customHeight="1" x14ac:dyDescent="0.2">
      <c r="A170" s="44" t="s">
        <v>64</v>
      </c>
      <c r="B170" s="19" t="s">
        <v>64</v>
      </c>
      <c r="C170" s="48" t="s">
        <v>5</v>
      </c>
      <c r="D170" s="33" t="s">
        <v>272</v>
      </c>
      <c r="E170" s="35" t="s">
        <v>64</v>
      </c>
      <c r="F170" s="33" t="s">
        <v>45</v>
      </c>
      <c r="G170" s="18"/>
      <c r="H170" s="32">
        <v>2</v>
      </c>
      <c r="I170" s="45">
        <v>0.5</v>
      </c>
      <c r="J170" s="34"/>
      <c r="K170" s="36"/>
    </row>
    <row r="171" spans="1:11" ht="42" customHeight="1" x14ac:dyDescent="0.2">
      <c r="A171" s="44">
        <v>6</v>
      </c>
      <c r="B171" s="19" t="s">
        <v>160</v>
      </c>
      <c r="C171" s="28" t="s">
        <v>64</v>
      </c>
      <c r="D171" s="33" t="s">
        <v>64</v>
      </c>
      <c r="E171" s="35" t="s">
        <v>64</v>
      </c>
      <c r="F171" s="33" t="s">
        <v>64</v>
      </c>
      <c r="G171" s="18"/>
      <c r="H171" s="32">
        <v>6</v>
      </c>
      <c r="I171" s="45">
        <v>0.5</v>
      </c>
      <c r="J171" s="34"/>
      <c r="K171" s="36"/>
    </row>
    <row r="172" spans="1:11" ht="32" customHeight="1" x14ac:dyDescent="0.2">
      <c r="A172" s="44" t="s">
        <v>64</v>
      </c>
      <c r="B172" s="19" t="s">
        <v>64</v>
      </c>
      <c r="C172" s="28" t="s">
        <v>5</v>
      </c>
      <c r="D172" s="33" t="s">
        <v>161</v>
      </c>
      <c r="E172" s="35" t="s">
        <v>64</v>
      </c>
      <c r="F172" s="33" t="s">
        <v>45</v>
      </c>
      <c r="G172" s="18"/>
      <c r="H172" s="32">
        <v>6</v>
      </c>
      <c r="I172" s="45">
        <v>0.35</v>
      </c>
      <c r="J172" s="34"/>
      <c r="K172" s="36"/>
    </row>
    <row r="173" spans="1:11" ht="51" customHeight="1" x14ac:dyDescent="0.2">
      <c r="A173" s="44" t="s">
        <v>64</v>
      </c>
      <c r="B173" s="19" t="s">
        <v>64</v>
      </c>
      <c r="C173" s="28" t="s">
        <v>5</v>
      </c>
      <c r="D173" s="33" t="s">
        <v>271</v>
      </c>
      <c r="E173" s="35" t="s">
        <v>64</v>
      </c>
      <c r="F173" s="33" t="s">
        <v>45</v>
      </c>
      <c r="G173" s="18"/>
      <c r="H173" s="32">
        <v>6</v>
      </c>
      <c r="I173" s="45">
        <v>0.25</v>
      </c>
      <c r="J173" s="34"/>
      <c r="K173" s="36"/>
    </row>
    <row r="174" spans="1:11" ht="53" customHeight="1" x14ac:dyDescent="0.2">
      <c r="A174" s="44"/>
      <c r="B174" s="19" t="s">
        <v>64</v>
      </c>
      <c r="C174" s="28" t="s">
        <v>5</v>
      </c>
      <c r="D174" s="33" t="s">
        <v>162</v>
      </c>
      <c r="E174" s="35" t="s">
        <v>64</v>
      </c>
      <c r="F174" s="33" t="s">
        <v>45</v>
      </c>
      <c r="G174" s="18"/>
      <c r="H174" s="32">
        <v>6</v>
      </c>
      <c r="I174" s="45">
        <v>0.2</v>
      </c>
      <c r="J174" s="34"/>
      <c r="K174" s="36"/>
    </row>
    <row r="175" spans="1:11" ht="33" customHeight="1" x14ac:dyDescent="0.2">
      <c r="A175" s="44"/>
      <c r="B175" s="19" t="s">
        <v>64</v>
      </c>
      <c r="C175" s="28" t="s">
        <v>5</v>
      </c>
      <c r="D175" s="33" t="s">
        <v>163</v>
      </c>
      <c r="E175" s="35" t="s">
        <v>64</v>
      </c>
      <c r="F175" s="33" t="s">
        <v>164</v>
      </c>
      <c r="G175" s="18"/>
      <c r="H175" s="32">
        <v>6</v>
      </c>
      <c r="I175" s="45">
        <v>0.25</v>
      </c>
      <c r="J175" s="34"/>
      <c r="K175" s="36"/>
    </row>
    <row r="176" spans="1:11" ht="42" customHeight="1" x14ac:dyDescent="0.2">
      <c r="A176" s="44" t="s">
        <v>64</v>
      </c>
      <c r="B176" s="19" t="s">
        <v>64</v>
      </c>
      <c r="C176" s="28" t="s">
        <v>5</v>
      </c>
      <c r="D176" s="33" t="s">
        <v>237</v>
      </c>
      <c r="E176" s="35" t="s">
        <v>64</v>
      </c>
      <c r="F176" s="33" t="s">
        <v>45</v>
      </c>
      <c r="G176" s="18"/>
      <c r="H176" s="32">
        <v>6</v>
      </c>
      <c r="I176" s="45">
        <v>0.25</v>
      </c>
      <c r="J176" s="34"/>
      <c r="K176" s="36"/>
    </row>
    <row r="177" spans="1:19" ht="22" customHeight="1" x14ac:dyDescent="0.2">
      <c r="A177" s="44" t="s">
        <v>64</v>
      </c>
      <c r="B177" s="19" t="s">
        <v>64</v>
      </c>
      <c r="C177" s="28" t="s">
        <v>6</v>
      </c>
      <c r="D177" s="33" t="s">
        <v>165</v>
      </c>
      <c r="E177" s="35" t="s">
        <v>64</v>
      </c>
      <c r="F177" s="33" t="s">
        <v>64</v>
      </c>
      <c r="G177" s="18"/>
      <c r="H177" s="32">
        <v>5</v>
      </c>
      <c r="I177" s="45">
        <v>0.5</v>
      </c>
      <c r="J177" s="34"/>
      <c r="K177" s="36"/>
    </row>
    <row r="178" spans="1:19" ht="35" customHeight="1" x14ac:dyDescent="0.2">
      <c r="A178" s="44" t="s">
        <v>64</v>
      </c>
      <c r="B178" s="19" t="s">
        <v>64</v>
      </c>
      <c r="C178" s="28" t="s">
        <v>64</v>
      </c>
      <c r="D178" s="33" t="s">
        <v>64</v>
      </c>
      <c r="E178" s="35">
        <v>0</v>
      </c>
      <c r="F178" s="33" t="s">
        <v>238</v>
      </c>
      <c r="G178" s="18"/>
      <c r="H178" s="32"/>
      <c r="I178" s="45"/>
      <c r="J178" s="34"/>
      <c r="K178" s="36"/>
    </row>
    <row r="179" spans="1:19" ht="51" customHeight="1" x14ac:dyDescent="0.2">
      <c r="A179" s="44" t="s">
        <v>64</v>
      </c>
      <c r="B179" s="19" t="s">
        <v>64</v>
      </c>
      <c r="C179" s="28" t="s">
        <v>64</v>
      </c>
      <c r="D179" s="33" t="s">
        <v>64</v>
      </c>
      <c r="E179" s="35">
        <v>1</v>
      </c>
      <c r="F179" s="33" t="s">
        <v>166</v>
      </c>
      <c r="G179" s="18"/>
      <c r="H179" s="32"/>
      <c r="I179" s="45"/>
      <c r="J179" s="34"/>
      <c r="K179" s="36"/>
    </row>
    <row r="180" spans="1:19" ht="56" customHeight="1" x14ac:dyDescent="0.2">
      <c r="A180" s="44" t="s">
        <v>64</v>
      </c>
      <c r="B180" s="19" t="s">
        <v>64</v>
      </c>
      <c r="C180" s="28" t="s">
        <v>64</v>
      </c>
      <c r="D180" s="33" t="s">
        <v>64</v>
      </c>
      <c r="E180" s="35">
        <v>2</v>
      </c>
      <c r="F180" s="33" t="s">
        <v>167</v>
      </c>
      <c r="G180" s="18"/>
      <c r="H180" s="32"/>
      <c r="I180" s="45"/>
      <c r="J180" s="34"/>
      <c r="K180" s="36"/>
    </row>
    <row r="181" spans="1:19" ht="52" customHeight="1" x14ac:dyDescent="0.2">
      <c r="A181" s="44" t="s">
        <v>64</v>
      </c>
      <c r="B181" s="19" t="s">
        <v>64</v>
      </c>
      <c r="C181" s="28" t="s">
        <v>64</v>
      </c>
      <c r="D181" s="33" t="s">
        <v>64</v>
      </c>
      <c r="E181" s="35">
        <v>3</v>
      </c>
      <c r="F181" s="33" t="s">
        <v>168</v>
      </c>
      <c r="G181" s="18"/>
      <c r="H181" s="32"/>
      <c r="I181" s="45"/>
      <c r="J181" s="34"/>
      <c r="K181" s="36"/>
    </row>
    <row r="182" spans="1:19" ht="26" customHeight="1" x14ac:dyDescent="0.2">
      <c r="A182" s="44" t="s">
        <v>64</v>
      </c>
      <c r="B182" s="19"/>
      <c r="C182" s="18" t="s">
        <v>6</v>
      </c>
      <c r="D182" s="19" t="s">
        <v>263</v>
      </c>
      <c r="E182" s="18" t="s">
        <v>64</v>
      </c>
      <c r="F182" s="19" t="s">
        <v>64</v>
      </c>
      <c r="G182" s="25"/>
      <c r="H182" s="28">
        <v>2</v>
      </c>
      <c r="I182" s="28">
        <v>0.5</v>
      </c>
      <c r="J182" s="34"/>
      <c r="K182" s="36"/>
    </row>
    <row r="183" spans="1:19" ht="30" customHeight="1" x14ac:dyDescent="0.2">
      <c r="A183" s="44" t="s">
        <v>64</v>
      </c>
      <c r="B183" s="19"/>
      <c r="C183" s="19" t="s">
        <v>64</v>
      </c>
      <c r="D183" s="18" t="s">
        <v>64</v>
      </c>
      <c r="E183" s="18">
        <v>0</v>
      </c>
      <c r="F183" s="19" t="s">
        <v>169</v>
      </c>
      <c r="G183" s="25"/>
      <c r="H183" s="28"/>
      <c r="I183" s="28"/>
      <c r="J183" s="34"/>
      <c r="K183" s="36"/>
    </row>
    <row r="184" spans="1:19" ht="20" customHeight="1" x14ac:dyDescent="0.2">
      <c r="A184" s="44" t="s">
        <v>64</v>
      </c>
      <c r="B184" s="19"/>
      <c r="C184" s="19" t="s">
        <v>64</v>
      </c>
      <c r="D184" s="18" t="s">
        <v>64</v>
      </c>
      <c r="E184" s="18">
        <v>1</v>
      </c>
      <c r="F184" s="19" t="s">
        <v>170</v>
      </c>
      <c r="G184" s="25"/>
      <c r="H184" s="28"/>
      <c r="I184" s="28"/>
      <c r="J184" s="34"/>
      <c r="K184" s="36"/>
    </row>
    <row r="185" spans="1:19" ht="34" customHeight="1" x14ac:dyDescent="0.2">
      <c r="A185" s="44" t="s">
        <v>64</v>
      </c>
      <c r="B185" s="19" t="s">
        <v>64</v>
      </c>
      <c r="C185" s="19" t="s">
        <v>64</v>
      </c>
      <c r="D185" s="18" t="s">
        <v>64</v>
      </c>
      <c r="E185" s="18">
        <v>2</v>
      </c>
      <c r="F185" s="19" t="s">
        <v>171</v>
      </c>
      <c r="G185" s="25"/>
      <c r="H185" s="28"/>
      <c r="I185" s="28"/>
      <c r="J185" s="34"/>
      <c r="K185" s="36"/>
    </row>
    <row r="186" spans="1:19" ht="38" customHeight="1" x14ac:dyDescent="0.2">
      <c r="A186" s="20"/>
      <c r="B186" s="25"/>
      <c r="C186" s="19" t="s">
        <v>64</v>
      </c>
      <c r="D186" s="18" t="s">
        <v>64</v>
      </c>
      <c r="E186" s="18">
        <v>3</v>
      </c>
      <c r="F186" s="19" t="s">
        <v>172</v>
      </c>
      <c r="G186" s="25"/>
      <c r="H186" s="28"/>
      <c r="I186" s="28"/>
      <c r="J186" s="34"/>
      <c r="K186" s="36"/>
    </row>
    <row r="187" spans="1:19" ht="51" customHeight="1" x14ac:dyDescent="0.2">
      <c r="A187" s="20" t="s">
        <v>187</v>
      </c>
      <c r="B187" s="89" t="s">
        <v>244</v>
      </c>
      <c r="C187" s="90"/>
      <c r="D187" s="90"/>
      <c r="E187" s="90"/>
      <c r="F187" s="90"/>
      <c r="G187" s="91"/>
      <c r="H187" s="87">
        <f>SUM(I189:I283)</f>
        <v>25</v>
      </c>
      <c r="I187" s="88"/>
      <c r="J187" s="34"/>
      <c r="K187" s="36"/>
    </row>
    <row r="188" spans="1:19" ht="49" customHeight="1" x14ac:dyDescent="0.2">
      <c r="A188" s="20">
        <v>1</v>
      </c>
      <c r="B188" s="19" t="s">
        <v>106</v>
      </c>
      <c r="C188" s="28" t="s">
        <v>64</v>
      </c>
      <c r="D188" s="33" t="s">
        <v>64</v>
      </c>
      <c r="E188" s="35" t="s">
        <v>64</v>
      </c>
      <c r="F188" s="33" t="s">
        <v>64</v>
      </c>
      <c r="G188" s="18"/>
      <c r="H188" s="32"/>
      <c r="I188" s="45"/>
      <c r="J188" s="34"/>
      <c r="K188" s="36"/>
      <c r="L188" s="86" t="s">
        <v>268</v>
      </c>
      <c r="M188" s="86"/>
      <c r="N188" s="86"/>
      <c r="O188" s="86"/>
      <c r="P188" s="86"/>
      <c r="Q188" s="86"/>
      <c r="R188" s="86"/>
      <c r="S188" s="86" t="s">
        <v>269</v>
      </c>
    </row>
    <row r="189" spans="1:19" ht="37" customHeight="1" x14ac:dyDescent="0.2">
      <c r="A189" s="20" t="s">
        <v>64</v>
      </c>
      <c r="B189" s="19" t="s">
        <v>64</v>
      </c>
      <c r="C189" s="28" t="s">
        <v>5</v>
      </c>
      <c r="D189" s="33" t="s">
        <v>95</v>
      </c>
      <c r="E189" s="35" t="s">
        <v>64</v>
      </c>
      <c r="F189" s="33" t="s">
        <v>45</v>
      </c>
      <c r="G189" s="18"/>
      <c r="H189" s="32">
        <v>2</v>
      </c>
      <c r="I189" s="45">
        <v>0.5</v>
      </c>
      <c r="J189" s="34"/>
      <c r="K189" s="36"/>
      <c r="L189" s="77">
        <v>1</v>
      </c>
      <c r="M189" s="77">
        <v>2</v>
      </c>
      <c r="N189" s="77">
        <v>3</v>
      </c>
      <c r="O189" s="77">
        <v>4</v>
      </c>
      <c r="P189" s="77">
        <v>5</v>
      </c>
      <c r="Q189" s="77">
        <v>6</v>
      </c>
      <c r="R189" s="77">
        <v>7</v>
      </c>
      <c r="S189" s="86"/>
    </row>
    <row r="190" spans="1:19" ht="29" customHeight="1" x14ac:dyDescent="0.2">
      <c r="A190" s="25"/>
      <c r="B190" s="19" t="s">
        <v>64</v>
      </c>
      <c r="C190" s="28" t="s">
        <v>5</v>
      </c>
      <c r="D190" s="33" t="s">
        <v>96</v>
      </c>
      <c r="E190" s="35" t="s">
        <v>64</v>
      </c>
      <c r="F190" s="33" t="s">
        <v>45</v>
      </c>
      <c r="G190" s="18"/>
      <c r="H190" s="32">
        <v>2</v>
      </c>
      <c r="I190" s="45">
        <v>0.25</v>
      </c>
      <c r="J190" s="34"/>
      <c r="K190" s="36"/>
      <c r="L190" s="79" t="e">
        <f>I192+I218+I225+I230+I237+I277+I281+#REF!</f>
        <v>#REF!</v>
      </c>
      <c r="M190" s="79" t="e">
        <f>I189+I190+I191+I201+I220+I235+I224+I259+I262+#REF!+#REF!+I267</f>
        <v>#REF!</v>
      </c>
      <c r="N190" s="79">
        <f>I195+I198+I206+I217+I228+I232+I236+I258+I260+I265+I266+I269</f>
        <v>5.75</v>
      </c>
      <c r="O190" s="79" t="e">
        <f>I193+I227+I231+#REF!+I238+I261+I263+I283</f>
        <v>#REF!</v>
      </c>
      <c r="P190" s="79">
        <f>I196+I197+I200+I211+I229+I234+I243+I247+I252+I264</f>
        <v>5.5</v>
      </c>
      <c r="Q190" s="79" t="e">
        <f>I199+#REF!</f>
        <v>#REF!</v>
      </c>
      <c r="R190" s="80">
        <f>I219+I222+I223+I275+I276+I278+I279+I280+I282</f>
        <v>3</v>
      </c>
      <c r="S190" s="80" t="e">
        <f>SUM(L190:R190)</f>
        <v>#REF!</v>
      </c>
    </row>
    <row r="191" spans="1:19" ht="29" customHeight="1" x14ac:dyDescent="0.2">
      <c r="A191" s="43"/>
      <c r="B191" s="19" t="s">
        <v>64</v>
      </c>
      <c r="C191" s="28" t="s">
        <v>5</v>
      </c>
      <c r="D191" s="33" t="s">
        <v>97</v>
      </c>
      <c r="E191" s="35" t="s">
        <v>64</v>
      </c>
      <c r="F191" s="33" t="s">
        <v>45</v>
      </c>
      <c r="G191" s="18"/>
      <c r="H191" s="32">
        <v>2</v>
      </c>
      <c r="I191" s="45">
        <v>0.25</v>
      </c>
      <c r="J191" s="34"/>
      <c r="K191" s="36"/>
    </row>
    <row r="192" spans="1:19" ht="39" customHeight="1" x14ac:dyDescent="0.2">
      <c r="A192" s="44"/>
      <c r="B192" s="19" t="s">
        <v>64</v>
      </c>
      <c r="C192" s="28" t="s">
        <v>5</v>
      </c>
      <c r="D192" s="33" t="s">
        <v>98</v>
      </c>
      <c r="E192" s="35" t="s">
        <v>64</v>
      </c>
      <c r="F192" s="33" t="s">
        <v>45</v>
      </c>
      <c r="G192" s="18"/>
      <c r="H192" s="32">
        <v>1</v>
      </c>
      <c r="I192" s="45">
        <v>0.25</v>
      </c>
      <c r="J192" s="34"/>
      <c r="K192" s="36"/>
    </row>
    <row r="193" spans="1:11" ht="37" customHeight="1" x14ac:dyDescent="0.2">
      <c r="A193" s="44" t="s">
        <v>64</v>
      </c>
      <c r="B193" s="19" t="s">
        <v>64</v>
      </c>
      <c r="C193" s="28" t="s">
        <v>5</v>
      </c>
      <c r="D193" s="33" t="s">
        <v>264</v>
      </c>
      <c r="E193" s="35" t="s">
        <v>64</v>
      </c>
      <c r="F193" s="33" t="s">
        <v>45</v>
      </c>
      <c r="G193" s="18"/>
      <c r="H193" s="32">
        <v>4</v>
      </c>
      <c r="I193" s="45">
        <v>0.25</v>
      </c>
      <c r="J193" s="34"/>
      <c r="K193" s="36"/>
    </row>
    <row r="194" spans="1:11" ht="28" customHeight="1" x14ac:dyDescent="0.2">
      <c r="A194" s="44">
        <v>2</v>
      </c>
      <c r="B194" s="19" t="s">
        <v>107</v>
      </c>
      <c r="C194" s="28" t="s">
        <v>64</v>
      </c>
      <c r="D194" s="33" t="s">
        <v>64</v>
      </c>
      <c r="E194" s="35" t="s">
        <v>64</v>
      </c>
      <c r="F194" s="33" t="s">
        <v>64</v>
      </c>
      <c r="G194" s="18"/>
      <c r="H194" s="32"/>
      <c r="I194" s="45"/>
      <c r="J194" s="34"/>
      <c r="K194" s="36"/>
    </row>
    <row r="195" spans="1:11" ht="56" customHeight="1" x14ac:dyDescent="0.2">
      <c r="A195" s="44" t="s">
        <v>64</v>
      </c>
      <c r="B195" s="19" t="s">
        <v>64</v>
      </c>
      <c r="C195" s="28" t="s">
        <v>5</v>
      </c>
      <c r="D195" s="33" t="s">
        <v>108</v>
      </c>
      <c r="E195" s="35" t="s">
        <v>64</v>
      </c>
      <c r="F195" s="33" t="s">
        <v>261</v>
      </c>
      <c r="G195" s="18"/>
      <c r="H195" s="32">
        <v>3</v>
      </c>
      <c r="I195" s="45">
        <v>0.5</v>
      </c>
      <c r="J195" s="34"/>
      <c r="K195" s="36"/>
    </row>
    <row r="196" spans="1:11" ht="52" customHeight="1" x14ac:dyDescent="0.2">
      <c r="A196" s="44" t="s">
        <v>64</v>
      </c>
      <c r="B196" s="19" t="s">
        <v>64</v>
      </c>
      <c r="C196" s="48" t="s">
        <v>5</v>
      </c>
      <c r="D196" s="33" t="s">
        <v>109</v>
      </c>
      <c r="E196" s="35" t="s">
        <v>64</v>
      </c>
      <c r="F196" s="33" t="s">
        <v>115</v>
      </c>
      <c r="G196" s="18"/>
      <c r="H196" s="32">
        <v>5</v>
      </c>
      <c r="I196" s="45">
        <v>0.25</v>
      </c>
      <c r="J196" s="34"/>
      <c r="K196" s="36"/>
    </row>
    <row r="197" spans="1:11" ht="62" customHeight="1" x14ac:dyDescent="0.2">
      <c r="A197" s="44" t="s">
        <v>64</v>
      </c>
      <c r="B197" s="19" t="s">
        <v>64</v>
      </c>
      <c r="C197" s="28" t="s">
        <v>5</v>
      </c>
      <c r="D197" s="33" t="s">
        <v>110</v>
      </c>
      <c r="E197" s="35" t="s">
        <v>64</v>
      </c>
      <c r="F197" s="33" t="s">
        <v>116</v>
      </c>
      <c r="G197" s="18"/>
      <c r="H197" s="32">
        <v>5</v>
      </c>
      <c r="I197" s="45">
        <v>0.25</v>
      </c>
      <c r="J197" s="34"/>
      <c r="K197" s="36"/>
    </row>
    <row r="198" spans="1:11" ht="43" customHeight="1" x14ac:dyDescent="0.2">
      <c r="A198" s="44"/>
      <c r="B198" s="19" t="s">
        <v>64</v>
      </c>
      <c r="C198" s="28" t="s">
        <v>5</v>
      </c>
      <c r="D198" s="33" t="s">
        <v>111</v>
      </c>
      <c r="E198" s="35" t="s">
        <v>64</v>
      </c>
      <c r="F198" s="33" t="s">
        <v>45</v>
      </c>
      <c r="G198" s="18"/>
      <c r="H198" s="32">
        <v>3</v>
      </c>
      <c r="I198" s="45">
        <v>0.25</v>
      </c>
      <c r="J198" s="34"/>
      <c r="K198" s="36"/>
    </row>
    <row r="199" spans="1:11" ht="45" customHeight="1" x14ac:dyDescent="0.2">
      <c r="A199" s="44" t="s">
        <v>64</v>
      </c>
      <c r="B199" s="19" t="s">
        <v>64</v>
      </c>
      <c r="C199" s="28" t="s">
        <v>5</v>
      </c>
      <c r="D199" s="33" t="s">
        <v>112</v>
      </c>
      <c r="E199" s="35" t="s">
        <v>64</v>
      </c>
      <c r="F199" s="33" t="s">
        <v>45</v>
      </c>
      <c r="G199" s="18"/>
      <c r="H199" s="32">
        <v>6</v>
      </c>
      <c r="I199" s="45">
        <v>0.5</v>
      </c>
      <c r="J199" s="34"/>
      <c r="K199" s="36"/>
    </row>
    <row r="200" spans="1:11" ht="28" customHeight="1" x14ac:dyDescent="0.2">
      <c r="A200" s="44" t="s">
        <v>64</v>
      </c>
      <c r="B200" s="19" t="s">
        <v>64</v>
      </c>
      <c r="C200" s="28" t="s">
        <v>5</v>
      </c>
      <c r="D200" s="33" t="s">
        <v>113</v>
      </c>
      <c r="E200" s="35" t="s">
        <v>64</v>
      </c>
      <c r="F200" s="33" t="s">
        <v>45</v>
      </c>
      <c r="G200" s="18"/>
      <c r="H200" s="32">
        <v>5</v>
      </c>
      <c r="I200" s="45">
        <v>0.25</v>
      </c>
      <c r="J200" s="34"/>
      <c r="K200" s="36"/>
    </row>
    <row r="201" spans="1:11" ht="42" customHeight="1" x14ac:dyDescent="0.2">
      <c r="A201" s="44" t="s">
        <v>64</v>
      </c>
      <c r="B201" s="19" t="s">
        <v>64</v>
      </c>
      <c r="C201" s="48" t="s">
        <v>6</v>
      </c>
      <c r="D201" s="33" t="s">
        <v>239</v>
      </c>
      <c r="E201" s="35" t="s">
        <v>64</v>
      </c>
      <c r="F201" s="33" t="s">
        <v>64</v>
      </c>
      <c r="G201" s="18"/>
      <c r="H201" s="32">
        <v>2</v>
      </c>
      <c r="I201" s="45">
        <v>1</v>
      </c>
      <c r="J201" s="34"/>
      <c r="K201" s="36"/>
    </row>
    <row r="202" spans="1:11" ht="70" customHeight="1" x14ac:dyDescent="0.2">
      <c r="A202" s="44" t="s">
        <v>64</v>
      </c>
      <c r="B202" s="19" t="s">
        <v>64</v>
      </c>
      <c r="C202" s="28" t="s">
        <v>64</v>
      </c>
      <c r="D202" s="33" t="s">
        <v>64</v>
      </c>
      <c r="E202" s="35">
        <v>0</v>
      </c>
      <c r="F202" s="33" t="s">
        <v>117</v>
      </c>
      <c r="G202" s="18"/>
      <c r="H202" s="32"/>
      <c r="I202" s="45"/>
      <c r="J202" s="34"/>
      <c r="K202" s="36"/>
    </row>
    <row r="203" spans="1:11" ht="108" customHeight="1" x14ac:dyDescent="0.2">
      <c r="A203" s="44" t="s">
        <v>64</v>
      </c>
      <c r="B203" s="19" t="s">
        <v>64</v>
      </c>
      <c r="C203" s="28" t="s">
        <v>64</v>
      </c>
      <c r="D203" s="33" t="s">
        <v>64</v>
      </c>
      <c r="E203" s="35">
        <v>1</v>
      </c>
      <c r="F203" s="33" t="s">
        <v>118</v>
      </c>
      <c r="G203" s="18"/>
      <c r="H203" s="32"/>
      <c r="I203" s="45"/>
      <c r="J203" s="34"/>
      <c r="K203" s="36"/>
    </row>
    <row r="204" spans="1:11" ht="42" customHeight="1" x14ac:dyDescent="0.2">
      <c r="A204" s="44" t="s">
        <v>64</v>
      </c>
      <c r="B204" s="19" t="s">
        <v>64</v>
      </c>
      <c r="C204" s="28" t="s">
        <v>64</v>
      </c>
      <c r="D204" s="33" t="s">
        <v>64</v>
      </c>
      <c r="E204" s="35">
        <v>2</v>
      </c>
      <c r="F204" s="33" t="s">
        <v>119</v>
      </c>
      <c r="G204" s="18"/>
      <c r="H204" s="32"/>
      <c r="I204" s="45"/>
      <c r="J204" s="34"/>
      <c r="K204" s="36"/>
    </row>
    <row r="205" spans="1:11" ht="42" customHeight="1" x14ac:dyDescent="0.2">
      <c r="A205" s="44" t="s">
        <v>64</v>
      </c>
      <c r="B205" s="19" t="s">
        <v>64</v>
      </c>
      <c r="C205" s="28" t="s">
        <v>64</v>
      </c>
      <c r="D205" s="33" t="s">
        <v>64</v>
      </c>
      <c r="E205" s="35">
        <v>3</v>
      </c>
      <c r="F205" s="33" t="s">
        <v>120</v>
      </c>
      <c r="G205" s="18"/>
      <c r="H205" s="32"/>
      <c r="I205" s="45"/>
      <c r="J205" s="34"/>
      <c r="K205" s="36"/>
    </row>
    <row r="206" spans="1:11" ht="24" customHeight="1" x14ac:dyDescent="0.2">
      <c r="A206" s="44" t="s">
        <v>64</v>
      </c>
      <c r="B206" s="19" t="s">
        <v>64</v>
      </c>
      <c r="C206" s="48" t="s">
        <v>6</v>
      </c>
      <c r="D206" s="33" t="s">
        <v>114</v>
      </c>
      <c r="E206" s="35" t="s">
        <v>64</v>
      </c>
      <c r="F206" s="33" t="s">
        <v>64</v>
      </c>
      <c r="G206" s="18"/>
      <c r="H206" s="32">
        <v>3</v>
      </c>
      <c r="I206" s="45">
        <v>1</v>
      </c>
      <c r="J206" s="34"/>
      <c r="K206" s="36"/>
    </row>
    <row r="207" spans="1:11" ht="22" customHeight="1" x14ac:dyDescent="0.2">
      <c r="A207" s="44" t="s">
        <v>64</v>
      </c>
      <c r="B207" s="19" t="s">
        <v>64</v>
      </c>
      <c r="C207" s="28" t="s">
        <v>64</v>
      </c>
      <c r="D207" s="33" t="s">
        <v>64</v>
      </c>
      <c r="E207" s="35">
        <v>0</v>
      </c>
      <c r="F207" s="33" t="s">
        <v>121</v>
      </c>
      <c r="G207" s="18"/>
      <c r="H207" s="32"/>
      <c r="I207" s="45"/>
      <c r="J207" s="34"/>
      <c r="K207" s="36"/>
    </row>
    <row r="208" spans="1:11" ht="43" customHeight="1" x14ac:dyDescent="0.2">
      <c r="A208" s="44" t="s">
        <v>64</v>
      </c>
      <c r="B208" s="25" t="s">
        <v>64</v>
      </c>
      <c r="C208" s="28" t="s">
        <v>64</v>
      </c>
      <c r="D208" s="33" t="s">
        <v>64</v>
      </c>
      <c r="E208" s="35">
        <v>1</v>
      </c>
      <c r="F208" s="33" t="s">
        <v>273</v>
      </c>
      <c r="G208" s="28"/>
      <c r="H208" s="32"/>
      <c r="I208" s="45"/>
      <c r="J208" s="34"/>
      <c r="K208" s="36"/>
    </row>
    <row r="209" spans="1:11" ht="56" customHeight="1" x14ac:dyDescent="0.2">
      <c r="A209" s="44" t="s">
        <v>64</v>
      </c>
      <c r="B209" s="25" t="s">
        <v>64</v>
      </c>
      <c r="C209" s="28"/>
      <c r="D209" s="33"/>
      <c r="E209" s="35">
        <v>2</v>
      </c>
      <c r="F209" s="33" t="s">
        <v>122</v>
      </c>
      <c r="G209" s="28"/>
      <c r="H209" s="32"/>
      <c r="I209" s="45"/>
      <c r="J209" s="34"/>
      <c r="K209" s="36"/>
    </row>
    <row r="210" spans="1:11" ht="56" customHeight="1" x14ac:dyDescent="0.2">
      <c r="A210" s="44" t="s">
        <v>64</v>
      </c>
      <c r="B210" s="30" t="s">
        <v>64</v>
      </c>
      <c r="C210" s="28" t="s">
        <v>64</v>
      </c>
      <c r="D210" s="33" t="s">
        <v>64</v>
      </c>
      <c r="E210" s="35">
        <v>3</v>
      </c>
      <c r="F210" s="33" t="s">
        <v>123</v>
      </c>
      <c r="G210" s="28"/>
      <c r="H210" s="32"/>
      <c r="I210" s="45"/>
      <c r="J210" s="34"/>
      <c r="K210" s="36"/>
    </row>
    <row r="211" spans="1:11" ht="20" customHeight="1" x14ac:dyDescent="0.2">
      <c r="A211" s="44" t="s">
        <v>64</v>
      </c>
      <c r="B211" s="25" t="s">
        <v>64</v>
      </c>
      <c r="C211" s="28" t="s">
        <v>6</v>
      </c>
      <c r="D211" s="33" t="s">
        <v>84</v>
      </c>
      <c r="E211" s="49" t="s">
        <v>64</v>
      </c>
      <c r="F211" s="33" t="s">
        <v>64</v>
      </c>
      <c r="G211" s="28"/>
      <c r="H211" s="32">
        <v>5</v>
      </c>
      <c r="I211" s="45">
        <v>1</v>
      </c>
      <c r="J211" s="34"/>
      <c r="K211" s="36"/>
    </row>
    <row r="212" spans="1:11" ht="23" customHeight="1" x14ac:dyDescent="0.2">
      <c r="A212" s="44" t="s">
        <v>64</v>
      </c>
      <c r="B212" s="30" t="s">
        <v>64</v>
      </c>
      <c r="C212" s="31" t="s">
        <v>64</v>
      </c>
      <c r="D212" s="33" t="s">
        <v>64</v>
      </c>
      <c r="E212" s="49">
        <v>0</v>
      </c>
      <c r="F212" s="33" t="s">
        <v>91</v>
      </c>
      <c r="G212" s="28"/>
      <c r="H212" s="32"/>
      <c r="I212" s="45"/>
      <c r="J212" s="34"/>
      <c r="K212" s="36"/>
    </row>
    <row r="213" spans="1:11" x14ac:dyDescent="0.2">
      <c r="A213" s="44" t="s">
        <v>64</v>
      </c>
      <c r="B213" s="25" t="s">
        <v>64</v>
      </c>
      <c r="C213" s="28" t="s">
        <v>64</v>
      </c>
      <c r="D213" s="33" t="s">
        <v>64</v>
      </c>
      <c r="E213" s="49">
        <v>1</v>
      </c>
      <c r="F213" s="33" t="s">
        <v>91</v>
      </c>
      <c r="G213" s="28"/>
      <c r="H213" s="32"/>
      <c r="I213" s="45"/>
      <c r="J213" s="34"/>
      <c r="K213" s="36"/>
    </row>
    <row r="214" spans="1:11" ht="28" x14ac:dyDescent="0.2">
      <c r="A214" s="44" t="s">
        <v>64</v>
      </c>
      <c r="B214" s="25" t="s">
        <v>64</v>
      </c>
      <c r="C214" s="28" t="s">
        <v>64</v>
      </c>
      <c r="D214" s="33" t="s">
        <v>64</v>
      </c>
      <c r="E214" s="49">
        <v>2</v>
      </c>
      <c r="F214" s="33" t="s">
        <v>93</v>
      </c>
      <c r="G214" s="28"/>
      <c r="H214" s="32"/>
      <c r="I214" s="45"/>
      <c r="J214" s="34"/>
      <c r="K214" s="36"/>
    </row>
    <row r="215" spans="1:11" ht="56" x14ac:dyDescent="0.2">
      <c r="A215" s="44" t="s">
        <v>64</v>
      </c>
      <c r="B215" s="25" t="s">
        <v>64</v>
      </c>
      <c r="C215" s="28" t="s">
        <v>64</v>
      </c>
      <c r="D215" s="33" t="s">
        <v>64</v>
      </c>
      <c r="E215" s="49">
        <v>3</v>
      </c>
      <c r="F215" s="33" t="s">
        <v>124</v>
      </c>
      <c r="G215" s="28"/>
      <c r="H215" s="32"/>
      <c r="I215" s="45"/>
      <c r="J215" s="34"/>
      <c r="K215" s="36"/>
    </row>
    <row r="216" spans="1:11" ht="50" customHeight="1" x14ac:dyDescent="0.2">
      <c r="A216" s="50">
        <v>3</v>
      </c>
      <c r="B216" s="30" t="s">
        <v>274</v>
      </c>
      <c r="C216" s="48" t="s">
        <v>64</v>
      </c>
      <c r="D216" s="33" t="s">
        <v>64</v>
      </c>
      <c r="E216" s="35" t="s">
        <v>64</v>
      </c>
      <c r="F216" s="33" t="s">
        <v>64</v>
      </c>
      <c r="G216" s="28"/>
      <c r="H216" s="32"/>
      <c r="I216" s="45"/>
      <c r="J216" s="34"/>
      <c r="K216" s="36"/>
    </row>
    <row r="217" spans="1:11" ht="43" customHeight="1" x14ac:dyDescent="0.2">
      <c r="A217" s="44" t="s">
        <v>64</v>
      </c>
      <c r="B217" s="25" t="s">
        <v>64</v>
      </c>
      <c r="C217" s="28" t="s">
        <v>5</v>
      </c>
      <c r="D217" s="33" t="s">
        <v>189</v>
      </c>
      <c r="E217" s="35" t="s">
        <v>64</v>
      </c>
      <c r="F217" s="33" t="s">
        <v>45</v>
      </c>
      <c r="G217" s="28"/>
      <c r="H217" s="32">
        <v>3</v>
      </c>
      <c r="I217" s="45">
        <v>0.5</v>
      </c>
      <c r="J217" s="34"/>
      <c r="K217" s="36"/>
    </row>
    <row r="218" spans="1:11" ht="42" customHeight="1" x14ac:dyDescent="0.2">
      <c r="A218" s="44" t="s">
        <v>64</v>
      </c>
      <c r="B218" s="25" t="s">
        <v>64</v>
      </c>
      <c r="C218" s="28" t="s">
        <v>5</v>
      </c>
      <c r="D218" s="33" t="s">
        <v>275</v>
      </c>
      <c r="E218" s="35" t="s">
        <v>64</v>
      </c>
      <c r="F218" s="33" t="s">
        <v>45</v>
      </c>
      <c r="G218" s="28"/>
      <c r="H218" s="32">
        <v>1</v>
      </c>
      <c r="I218" s="45">
        <v>0.5</v>
      </c>
      <c r="J218" s="34"/>
      <c r="K218" s="36"/>
    </row>
    <row r="219" spans="1:11" ht="80" customHeight="1" x14ac:dyDescent="0.2">
      <c r="A219" s="44"/>
      <c r="B219" s="25" t="s">
        <v>64</v>
      </c>
      <c r="C219" s="28" t="s">
        <v>5</v>
      </c>
      <c r="D219" s="33" t="s">
        <v>190</v>
      </c>
      <c r="E219" s="35" t="s">
        <v>64</v>
      </c>
      <c r="F219" s="33" t="s">
        <v>240</v>
      </c>
      <c r="G219" s="28"/>
      <c r="H219" s="32">
        <v>7</v>
      </c>
      <c r="I219" s="45">
        <v>0.5</v>
      </c>
      <c r="J219" s="34"/>
      <c r="K219" s="36"/>
    </row>
    <row r="220" spans="1:11" ht="71" customHeight="1" x14ac:dyDescent="0.2">
      <c r="A220" s="44" t="s">
        <v>64</v>
      </c>
      <c r="B220" s="19" t="s">
        <v>64</v>
      </c>
      <c r="C220" s="18" t="s">
        <v>5</v>
      </c>
      <c r="D220" s="19" t="s">
        <v>276</v>
      </c>
      <c r="E220" s="18" t="s">
        <v>64</v>
      </c>
      <c r="F220" s="33" t="s">
        <v>277</v>
      </c>
      <c r="G220" s="25"/>
      <c r="H220" s="32">
        <v>2</v>
      </c>
      <c r="I220" s="45">
        <v>1</v>
      </c>
      <c r="J220" s="34"/>
      <c r="K220" s="36"/>
    </row>
    <row r="221" spans="1:11" ht="28" x14ac:dyDescent="0.2">
      <c r="A221" s="44">
        <v>4</v>
      </c>
      <c r="B221" s="19" t="s">
        <v>278</v>
      </c>
      <c r="C221" s="18" t="s">
        <v>64</v>
      </c>
      <c r="D221" s="19" t="s">
        <v>64</v>
      </c>
      <c r="E221" s="18" t="s">
        <v>64</v>
      </c>
      <c r="F221" s="33" t="s">
        <v>64</v>
      </c>
      <c r="G221" s="25"/>
      <c r="H221" s="32"/>
      <c r="I221" s="45"/>
      <c r="J221" s="34"/>
      <c r="K221" s="36"/>
    </row>
    <row r="222" spans="1:11" ht="56" customHeight="1" x14ac:dyDescent="0.2">
      <c r="A222" s="44" t="s">
        <v>64</v>
      </c>
      <c r="B222" s="19" t="s">
        <v>64</v>
      </c>
      <c r="C222" s="18" t="s">
        <v>5</v>
      </c>
      <c r="D222" s="19" t="s">
        <v>279</v>
      </c>
      <c r="E222" s="18" t="s">
        <v>64</v>
      </c>
      <c r="F222" s="33" t="s">
        <v>125</v>
      </c>
      <c r="G222" s="25"/>
      <c r="H222" s="32">
        <v>7</v>
      </c>
      <c r="I222" s="45">
        <v>0.5</v>
      </c>
      <c r="J222" s="34"/>
      <c r="K222" s="36"/>
    </row>
    <row r="223" spans="1:11" ht="42" customHeight="1" x14ac:dyDescent="0.2">
      <c r="A223" s="44" t="s">
        <v>64</v>
      </c>
      <c r="B223" s="19" t="s">
        <v>64</v>
      </c>
      <c r="C223" s="18" t="s">
        <v>5</v>
      </c>
      <c r="D223" s="19" t="s">
        <v>280</v>
      </c>
      <c r="E223" s="18" t="s">
        <v>64</v>
      </c>
      <c r="F223" s="19" t="s">
        <v>45</v>
      </c>
      <c r="G223" s="25"/>
      <c r="H223" s="32">
        <v>7</v>
      </c>
      <c r="I223" s="45">
        <v>0.5</v>
      </c>
      <c r="J223" s="34"/>
      <c r="K223" s="36"/>
    </row>
    <row r="224" spans="1:11" ht="67" customHeight="1" x14ac:dyDescent="0.2">
      <c r="A224" s="38" t="s">
        <v>64</v>
      </c>
      <c r="B224" s="19" t="s">
        <v>64</v>
      </c>
      <c r="C224" s="18" t="s">
        <v>5</v>
      </c>
      <c r="D224" s="19" t="s">
        <v>281</v>
      </c>
      <c r="E224" s="18" t="s">
        <v>64</v>
      </c>
      <c r="F224" s="19" t="s">
        <v>282</v>
      </c>
      <c r="G224" s="25"/>
      <c r="H224" s="32">
        <v>2</v>
      </c>
      <c r="I224" s="45">
        <v>0.5</v>
      </c>
      <c r="J224" s="34"/>
      <c r="K224" s="36"/>
    </row>
    <row r="225" spans="1:11" ht="42" customHeight="1" x14ac:dyDescent="0.2">
      <c r="A225" s="38"/>
      <c r="B225" s="19" t="s">
        <v>64</v>
      </c>
      <c r="C225" s="18" t="s">
        <v>5</v>
      </c>
      <c r="D225" s="19" t="s">
        <v>250</v>
      </c>
      <c r="E225" s="18" t="s">
        <v>64</v>
      </c>
      <c r="F225" s="19" t="s">
        <v>45</v>
      </c>
      <c r="G225" s="25"/>
      <c r="H225" s="32">
        <v>1</v>
      </c>
      <c r="I225" s="45">
        <v>0.5</v>
      </c>
      <c r="J225" s="34"/>
      <c r="K225" s="36"/>
    </row>
    <row r="226" spans="1:11" ht="42" customHeight="1" x14ac:dyDescent="0.2">
      <c r="A226" s="38">
        <v>5</v>
      </c>
      <c r="B226" s="19" t="s">
        <v>251</v>
      </c>
      <c r="C226" s="18" t="s">
        <v>64</v>
      </c>
      <c r="D226" s="19" t="s">
        <v>64</v>
      </c>
      <c r="E226" s="18" t="s">
        <v>64</v>
      </c>
      <c r="F226" s="19" t="s">
        <v>64</v>
      </c>
      <c r="G226" s="25"/>
      <c r="H226" s="32"/>
      <c r="I226" s="45"/>
      <c r="J226" s="34"/>
      <c r="K226" s="36"/>
    </row>
    <row r="227" spans="1:11" ht="34" customHeight="1" x14ac:dyDescent="0.2">
      <c r="A227" s="38"/>
      <c r="B227" s="19" t="s">
        <v>64</v>
      </c>
      <c r="C227" s="18" t="s">
        <v>5</v>
      </c>
      <c r="D227" s="19" t="s">
        <v>283</v>
      </c>
      <c r="E227" s="18" t="s">
        <v>64</v>
      </c>
      <c r="F227" s="19" t="s">
        <v>45</v>
      </c>
      <c r="G227" s="25"/>
      <c r="H227" s="32">
        <v>4</v>
      </c>
      <c r="I227" s="45">
        <v>0.25</v>
      </c>
      <c r="J227" s="34"/>
      <c r="K227" s="36"/>
    </row>
    <row r="228" spans="1:11" ht="65" customHeight="1" x14ac:dyDescent="0.2">
      <c r="A228" s="38" t="s">
        <v>64</v>
      </c>
      <c r="B228" s="19" t="s">
        <v>64</v>
      </c>
      <c r="C228" s="18" t="s">
        <v>5</v>
      </c>
      <c r="D228" s="19" t="s">
        <v>284</v>
      </c>
      <c r="E228" s="18" t="s">
        <v>64</v>
      </c>
      <c r="F228" s="19" t="s">
        <v>45</v>
      </c>
      <c r="G228" s="25"/>
      <c r="H228" s="32">
        <v>3</v>
      </c>
      <c r="I228" s="45">
        <v>0.25</v>
      </c>
      <c r="J228" s="34"/>
      <c r="K228" s="36"/>
    </row>
    <row r="229" spans="1:11" ht="42" x14ac:dyDescent="0.2">
      <c r="A229" s="38" t="s">
        <v>64</v>
      </c>
      <c r="B229" s="19" t="s">
        <v>64</v>
      </c>
      <c r="C229" s="18" t="s">
        <v>5</v>
      </c>
      <c r="D229" s="19" t="s">
        <v>126</v>
      </c>
      <c r="E229" s="18" t="s">
        <v>64</v>
      </c>
      <c r="F229" s="19" t="s">
        <v>45</v>
      </c>
      <c r="G229" s="25"/>
      <c r="H229" s="32">
        <v>5</v>
      </c>
      <c r="I229" s="45">
        <v>0.25</v>
      </c>
      <c r="J229" s="34"/>
      <c r="K229" s="36"/>
    </row>
    <row r="230" spans="1:11" ht="48" customHeight="1" x14ac:dyDescent="0.2">
      <c r="A230" s="38"/>
      <c r="B230" s="19" t="s">
        <v>64</v>
      </c>
      <c r="C230" s="18" t="s">
        <v>5</v>
      </c>
      <c r="D230" s="19" t="s">
        <v>127</v>
      </c>
      <c r="E230" s="18" t="s">
        <v>64</v>
      </c>
      <c r="F230" s="19" t="s">
        <v>45</v>
      </c>
      <c r="G230" s="25"/>
      <c r="H230" s="32">
        <v>1</v>
      </c>
      <c r="I230" s="45">
        <v>0.25</v>
      </c>
      <c r="J230" s="34"/>
      <c r="K230" s="36"/>
    </row>
    <row r="231" spans="1:11" ht="56" x14ac:dyDescent="0.2">
      <c r="A231" s="38" t="s">
        <v>64</v>
      </c>
      <c r="B231" s="19" t="s">
        <v>64</v>
      </c>
      <c r="C231" s="18" t="s">
        <v>5</v>
      </c>
      <c r="D231" s="19" t="s">
        <v>252</v>
      </c>
      <c r="E231" s="18" t="s">
        <v>64</v>
      </c>
      <c r="F231" s="19" t="s">
        <v>45</v>
      </c>
      <c r="G231" s="25"/>
      <c r="H231" s="32">
        <v>4</v>
      </c>
      <c r="I231" s="45">
        <v>0.25</v>
      </c>
      <c r="J231" s="34"/>
      <c r="K231" s="36"/>
    </row>
    <row r="232" spans="1:11" ht="70" customHeight="1" x14ac:dyDescent="0.2">
      <c r="A232" s="38" t="s">
        <v>64</v>
      </c>
      <c r="B232" s="19" t="s">
        <v>64</v>
      </c>
      <c r="C232" s="18" t="s">
        <v>5</v>
      </c>
      <c r="D232" s="19" t="s">
        <v>191</v>
      </c>
      <c r="E232" s="18" t="s">
        <v>64</v>
      </c>
      <c r="F232" s="19" t="s">
        <v>45</v>
      </c>
      <c r="G232" s="25"/>
      <c r="H232" s="32">
        <v>3</v>
      </c>
      <c r="I232" s="45">
        <v>0.25</v>
      </c>
      <c r="J232" s="34"/>
      <c r="K232" s="36"/>
    </row>
    <row r="233" spans="1:11" ht="70" customHeight="1" x14ac:dyDescent="0.2">
      <c r="A233" s="38">
        <v>6</v>
      </c>
      <c r="B233" s="19" t="s">
        <v>289</v>
      </c>
      <c r="C233" s="18" t="s">
        <v>64</v>
      </c>
      <c r="D233" s="19" t="s">
        <v>64</v>
      </c>
      <c r="E233" s="18" t="s">
        <v>64</v>
      </c>
      <c r="F233" s="19" t="s">
        <v>64</v>
      </c>
      <c r="G233" s="25"/>
      <c r="H233" s="32"/>
      <c r="I233" s="45"/>
      <c r="J233" s="34"/>
      <c r="K233" s="36"/>
    </row>
    <row r="234" spans="1:11" ht="73" customHeight="1" x14ac:dyDescent="0.2">
      <c r="A234" s="38" t="s">
        <v>64</v>
      </c>
      <c r="B234" s="19" t="s">
        <v>64</v>
      </c>
      <c r="C234" s="18" t="s">
        <v>5</v>
      </c>
      <c r="D234" s="19" t="s">
        <v>262</v>
      </c>
      <c r="E234" s="18" t="s">
        <v>64</v>
      </c>
      <c r="F234" s="19" t="s">
        <v>45</v>
      </c>
      <c r="G234" s="25"/>
      <c r="H234" s="32">
        <v>5</v>
      </c>
      <c r="I234" s="45">
        <v>0.25</v>
      </c>
      <c r="J234" s="34"/>
      <c r="K234" s="36"/>
    </row>
    <row r="235" spans="1:11" ht="82" customHeight="1" x14ac:dyDescent="0.2">
      <c r="A235" s="38" t="s">
        <v>64</v>
      </c>
      <c r="B235" s="19" t="s">
        <v>64</v>
      </c>
      <c r="C235" s="18" t="s">
        <v>5</v>
      </c>
      <c r="D235" s="19" t="s">
        <v>286</v>
      </c>
      <c r="E235" s="19" t="s">
        <v>64</v>
      </c>
      <c r="F235" s="19" t="s">
        <v>285</v>
      </c>
      <c r="G235" s="25"/>
      <c r="H235" s="32">
        <v>2</v>
      </c>
      <c r="I235" s="45">
        <v>0.5</v>
      </c>
      <c r="J235" s="34"/>
      <c r="K235" s="36"/>
    </row>
    <row r="236" spans="1:11" ht="59" customHeight="1" x14ac:dyDescent="0.2">
      <c r="A236" s="38" t="s">
        <v>64</v>
      </c>
      <c r="B236" s="19" t="s">
        <v>64</v>
      </c>
      <c r="C236" s="18" t="s">
        <v>5</v>
      </c>
      <c r="D236" s="19" t="s">
        <v>287</v>
      </c>
      <c r="E236" s="18" t="s">
        <v>64</v>
      </c>
      <c r="F236" s="19" t="s">
        <v>45</v>
      </c>
      <c r="G236" s="25"/>
      <c r="H236" s="32">
        <v>3</v>
      </c>
      <c r="I236" s="45">
        <v>0.5</v>
      </c>
      <c r="J236" s="34"/>
      <c r="K236" s="36"/>
    </row>
    <row r="237" spans="1:11" ht="42" x14ac:dyDescent="0.2">
      <c r="A237" s="38"/>
      <c r="B237" s="19" t="s">
        <v>64</v>
      </c>
      <c r="C237" s="18" t="s">
        <v>5</v>
      </c>
      <c r="D237" s="19" t="s">
        <v>288</v>
      </c>
      <c r="E237" s="18" t="s">
        <v>64</v>
      </c>
      <c r="F237" s="19" t="s">
        <v>45</v>
      </c>
      <c r="G237" s="25"/>
      <c r="H237" s="32">
        <v>1</v>
      </c>
      <c r="I237" s="45">
        <v>0.75</v>
      </c>
      <c r="J237" s="34"/>
      <c r="K237" s="36"/>
    </row>
    <row r="238" spans="1:11" ht="42" x14ac:dyDescent="0.2">
      <c r="A238" s="38" t="s">
        <v>64</v>
      </c>
      <c r="B238" s="19" t="s">
        <v>64</v>
      </c>
      <c r="C238" s="18" t="s">
        <v>6</v>
      </c>
      <c r="D238" s="19" t="s">
        <v>247</v>
      </c>
      <c r="E238" s="18" t="s">
        <v>64</v>
      </c>
      <c r="F238" s="19" t="s">
        <v>64</v>
      </c>
      <c r="G238" s="25"/>
      <c r="H238" s="32">
        <v>4</v>
      </c>
      <c r="I238" s="45">
        <v>1</v>
      </c>
      <c r="J238" s="34"/>
      <c r="K238" s="36"/>
    </row>
    <row r="239" spans="1:11" ht="28" x14ac:dyDescent="0.2">
      <c r="A239" s="38" t="s">
        <v>64</v>
      </c>
      <c r="B239" s="19" t="s">
        <v>64</v>
      </c>
      <c r="C239" s="18" t="s">
        <v>64</v>
      </c>
      <c r="D239" s="19" t="s">
        <v>64</v>
      </c>
      <c r="E239" s="18">
        <v>0</v>
      </c>
      <c r="F239" s="19" t="s">
        <v>245</v>
      </c>
      <c r="G239" s="25"/>
      <c r="H239" s="32"/>
      <c r="I239" s="45"/>
      <c r="J239" s="34"/>
      <c r="K239" s="36"/>
    </row>
    <row r="240" spans="1:11" ht="42" x14ac:dyDescent="0.2">
      <c r="A240" s="38" t="s">
        <v>64</v>
      </c>
      <c r="B240" s="19" t="s">
        <v>64</v>
      </c>
      <c r="C240" s="18" t="s">
        <v>64</v>
      </c>
      <c r="D240" s="19" t="s">
        <v>64</v>
      </c>
      <c r="E240" s="18">
        <v>1</v>
      </c>
      <c r="F240" s="19" t="s">
        <v>246</v>
      </c>
      <c r="G240" s="25"/>
      <c r="H240" s="32"/>
      <c r="I240" s="45"/>
      <c r="J240" s="34"/>
      <c r="K240" s="36"/>
    </row>
    <row r="241" spans="1:11" ht="56" x14ac:dyDescent="0.2">
      <c r="A241" s="38" t="s">
        <v>64</v>
      </c>
      <c r="B241" s="19" t="s">
        <v>64</v>
      </c>
      <c r="C241" s="18" t="s">
        <v>64</v>
      </c>
      <c r="D241" s="19" t="s">
        <v>64</v>
      </c>
      <c r="E241" s="18">
        <v>2</v>
      </c>
      <c r="F241" s="19" t="s">
        <v>248</v>
      </c>
      <c r="G241" s="25"/>
      <c r="H241" s="32"/>
      <c r="I241" s="45"/>
      <c r="J241" s="34"/>
      <c r="K241" s="36"/>
    </row>
    <row r="242" spans="1:11" ht="70" x14ac:dyDescent="0.2">
      <c r="A242" s="38" t="s">
        <v>64</v>
      </c>
      <c r="B242" s="19" t="s">
        <v>64</v>
      </c>
      <c r="C242" s="18" t="s">
        <v>64</v>
      </c>
      <c r="D242" s="19" t="s">
        <v>64</v>
      </c>
      <c r="E242" s="18">
        <v>3</v>
      </c>
      <c r="F242" s="19" t="s">
        <v>249</v>
      </c>
      <c r="G242" s="25"/>
      <c r="H242" s="32"/>
      <c r="I242" s="45"/>
      <c r="J242" s="34"/>
      <c r="K242" s="36"/>
    </row>
    <row r="243" spans="1:11" ht="42" x14ac:dyDescent="0.2">
      <c r="A243" s="38" t="s">
        <v>64</v>
      </c>
      <c r="B243" s="19" t="s">
        <v>64</v>
      </c>
      <c r="C243" s="18" t="s">
        <v>6</v>
      </c>
      <c r="D243" s="19" t="s">
        <v>192</v>
      </c>
      <c r="E243" s="19" t="s">
        <v>64</v>
      </c>
      <c r="F243" s="19" t="s">
        <v>64</v>
      </c>
      <c r="G243" s="25"/>
      <c r="H243" s="32">
        <v>5</v>
      </c>
      <c r="I243" s="45">
        <v>1</v>
      </c>
      <c r="J243" s="34"/>
      <c r="K243" s="36"/>
    </row>
    <row r="244" spans="1:11" ht="56" x14ac:dyDescent="0.2">
      <c r="A244" s="38" t="s">
        <v>64</v>
      </c>
      <c r="B244" s="19" t="s">
        <v>64</v>
      </c>
      <c r="C244" s="18" t="s">
        <v>64</v>
      </c>
      <c r="D244" s="19" t="s">
        <v>64</v>
      </c>
      <c r="E244" s="18">
        <v>0</v>
      </c>
      <c r="F244" s="19" t="s">
        <v>193</v>
      </c>
      <c r="G244" s="25"/>
      <c r="H244" s="32"/>
      <c r="I244" s="45"/>
      <c r="J244" s="34"/>
      <c r="K244" s="36"/>
    </row>
    <row r="245" spans="1:11" ht="56" x14ac:dyDescent="0.2">
      <c r="A245" s="38" t="s">
        <v>64</v>
      </c>
      <c r="B245" s="19" t="s">
        <v>64</v>
      </c>
      <c r="C245" s="18" t="s">
        <v>64</v>
      </c>
      <c r="D245" s="19" t="s">
        <v>64</v>
      </c>
      <c r="E245" s="18">
        <v>1</v>
      </c>
      <c r="F245" s="19" t="s">
        <v>194</v>
      </c>
      <c r="G245" s="25"/>
      <c r="H245" s="32"/>
      <c r="I245" s="45"/>
    </row>
    <row r="246" spans="1:11" ht="98" x14ac:dyDescent="0.2">
      <c r="A246" s="38" t="s">
        <v>64</v>
      </c>
      <c r="B246" s="19" t="s">
        <v>64</v>
      </c>
      <c r="C246" s="18" t="s">
        <v>64</v>
      </c>
      <c r="D246" s="19" t="s">
        <v>64</v>
      </c>
      <c r="E246" s="18">
        <v>2</v>
      </c>
      <c r="F246" s="19" t="s">
        <v>195</v>
      </c>
      <c r="G246" s="25"/>
      <c r="H246" s="32"/>
      <c r="I246" s="45"/>
    </row>
    <row r="247" spans="1:11" x14ac:dyDescent="0.2">
      <c r="A247" s="38" t="s">
        <v>64</v>
      </c>
      <c r="B247" s="19" t="s">
        <v>64</v>
      </c>
      <c r="C247" s="18" t="s">
        <v>6</v>
      </c>
      <c r="D247" s="19" t="s">
        <v>84</v>
      </c>
      <c r="E247" s="18" t="s">
        <v>64</v>
      </c>
      <c r="F247" s="19" t="s">
        <v>64</v>
      </c>
      <c r="G247" s="25"/>
      <c r="H247" s="32">
        <v>5</v>
      </c>
      <c r="I247" s="45">
        <v>1</v>
      </c>
    </row>
    <row r="248" spans="1:11" x14ac:dyDescent="0.2">
      <c r="A248" s="38" t="s">
        <v>64</v>
      </c>
      <c r="B248" s="19" t="s">
        <v>64</v>
      </c>
      <c r="C248" s="18" t="s">
        <v>64</v>
      </c>
      <c r="D248" s="19" t="s">
        <v>64</v>
      </c>
      <c r="E248" s="18">
        <v>0</v>
      </c>
      <c r="F248" s="19" t="s">
        <v>91</v>
      </c>
      <c r="G248" s="25"/>
      <c r="H248" s="32"/>
      <c r="I248" s="45"/>
    </row>
    <row r="249" spans="1:11" x14ac:dyDescent="0.2">
      <c r="A249" s="38" t="s">
        <v>64</v>
      </c>
      <c r="B249" s="19" t="s">
        <v>64</v>
      </c>
      <c r="C249" s="18" t="s">
        <v>64</v>
      </c>
      <c r="D249" s="19" t="s">
        <v>64</v>
      </c>
      <c r="E249" s="18">
        <v>1</v>
      </c>
      <c r="F249" s="19" t="s">
        <v>92</v>
      </c>
      <c r="G249" s="25"/>
      <c r="H249" s="32"/>
      <c r="I249" s="45"/>
    </row>
    <row r="250" spans="1:11" ht="29" x14ac:dyDescent="0.2">
      <c r="A250" s="38" t="s">
        <v>64</v>
      </c>
      <c r="B250" s="25" t="s">
        <v>64</v>
      </c>
      <c r="C250" s="28" t="s">
        <v>64</v>
      </c>
      <c r="D250" s="30" t="s">
        <v>64</v>
      </c>
      <c r="E250" s="28">
        <v>2</v>
      </c>
      <c r="F250" s="30" t="s">
        <v>93</v>
      </c>
      <c r="G250" s="30"/>
      <c r="H250" s="31"/>
      <c r="I250" s="28"/>
    </row>
    <row r="251" spans="1:11" ht="57" x14ac:dyDescent="0.2">
      <c r="A251" s="38" t="s">
        <v>64</v>
      </c>
      <c r="B251" s="25" t="s">
        <v>64</v>
      </c>
      <c r="C251" s="28" t="s">
        <v>64</v>
      </c>
      <c r="D251" s="30" t="s">
        <v>64</v>
      </c>
      <c r="E251" s="28">
        <v>3</v>
      </c>
      <c r="F251" s="30" t="s">
        <v>94</v>
      </c>
      <c r="G251" s="30"/>
      <c r="H251" s="31"/>
      <c r="I251" s="28"/>
    </row>
    <row r="252" spans="1:11" ht="29" x14ac:dyDescent="0.2">
      <c r="A252" s="38" t="s">
        <v>64</v>
      </c>
      <c r="B252" s="25" t="s">
        <v>64</v>
      </c>
      <c r="C252" s="28" t="s">
        <v>6</v>
      </c>
      <c r="D252" s="30" t="s">
        <v>128</v>
      </c>
      <c r="E252" s="28" t="s">
        <v>64</v>
      </c>
      <c r="F252" s="30" t="s">
        <v>64</v>
      </c>
      <c r="G252" s="30"/>
      <c r="H252" s="31">
        <v>5</v>
      </c>
      <c r="I252" s="69">
        <v>1</v>
      </c>
    </row>
    <row r="253" spans="1:11" ht="29" x14ac:dyDescent="0.2">
      <c r="A253" s="38" t="s">
        <v>64</v>
      </c>
      <c r="B253" s="25" t="s">
        <v>64</v>
      </c>
      <c r="C253" s="28" t="s">
        <v>64</v>
      </c>
      <c r="D253" s="30" t="s">
        <v>64</v>
      </c>
      <c r="E253" s="28">
        <v>0</v>
      </c>
      <c r="F253" s="30" t="s">
        <v>196</v>
      </c>
      <c r="G253" s="30"/>
      <c r="H253" s="31"/>
      <c r="I253" s="69"/>
    </row>
    <row r="254" spans="1:11" ht="29" x14ac:dyDescent="0.2">
      <c r="A254" s="51" t="s">
        <v>64</v>
      </c>
      <c r="B254" s="25" t="s">
        <v>64</v>
      </c>
      <c r="C254" s="28" t="s">
        <v>64</v>
      </c>
      <c r="D254" s="30" t="s">
        <v>64</v>
      </c>
      <c r="E254" s="28">
        <v>1</v>
      </c>
      <c r="F254" s="30" t="s">
        <v>197</v>
      </c>
      <c r="G254" s="30"/>
      <c r="H254" s="31"/>
      <c r="I254" s="69"/>
    </row>
    <row r="255" spans="1:11" ht="29" x14ac:dyDescent="0.2">
      <c r="A255" s="51" t="s">
        <v>64</v>
      </c>
      <c r="B255" s="25" t="s">
        <v>64</v>
      </c>
      <c r="C255" s="28" t="s">
        <v>64</v>
      </c>
      <c r="D255" s="30" t="s">
        <v>64</v>
      </c>
      <c r="E255" s="28">
        <v>2</v>
      </c>
      <c r="F255" s="30" t="s">
        <v>198</v>
      </c>
      <c r="G255" s="30"/>
      <c r="H255" s="31"/>
      <c r="I255" s="69"/>
    </row>
    <row r="256" spans="1:11" x14ac:dyDescent="0.2">
      <c r="A256" s="51" t="s">
        <v>64</v>
      </c>
      <c r="B256" s="25" t="s">
        <v>64</v>
      </c>
      <c r="C256" s="28" t="s">
        <v>64</v>
      </c>
      <c r="D256" s="30" t="s">
        <v>64</v>
      </c>
      <c r="E256" s="28">
        <v>3</v>
      </c>
      <c r="F256" s="30" t="s">
        <v>129</v>
      </c>
      <c r="G256" s="30"/>
      <c r="H256" s="31"/>
      <c r="I256" s="69"/>
    </row>
    <row r="257" spans="1:9" ht="43" customHeight="1" x14ac:dyDescent="0.2">
      <c r="A257" s="51">
        <v>7</v>
      </c>
      <c r="B257" s="70" t="s">
        <v>290</v>
      </c>
      <c r="C257" s="28" t="s">
        <v>64</v>
      </c>
      <c r="D257" s="30" t="s">
        <v>64</v>
      </c>
      <c r="E257" s="28" t="s">
        <v>64</v>
      </c>
      <c r="F257" s="30" t="s">
        <v>64</v>
      </c>
      <c r="G257" s="30"/>
      <c r="H257" s="31"/>
      <c r="I257" s="28"/>
    </row>
    <row r="258" spans="1:9" ht="29" x14ac:dyDescent="0.2">
      <c r="A258" s="51" t="s">
        <v>64</v>
      </c>
      <c r="B258" s="25" t="s">
        <v>64</v>
      </c>
      <c r="C258" s="28" t="s">
        <v>5</v>
      </c>
      <c r="D258" s="30" t="s">
        <v>130</v>
      </c>
      <c r="E258" s="28" t="s">
        <v>64</v>
      </c>
      <c r="F258" s="19" t="s">
        <v>45</v>
      </c>
      <c r="G258" s="30"/>
      <c r="H258" s="31">
        <v>3</v>
      </c>
      <c r="I258" s="28">
        <v>0.25</v>
      </c>
    </row>
    <row r="259" spans="1:9" ht="29" x14ac:dyDescent="0.2">
      <c r="A259" s="51" t="s">
        <v>64</v>
      </c>
      <c r="B259" s="25" t="s">
        <v>64</v>
      </c>
      <c r="C259" s="28" t="s">
        <v>5</v>
      </c>
      <c r="D259" s="30" t="s">
        <v>199</v>
      </c>
      <c r="E259" s="28" t="s">
        <v>64</v>
      </c>
      <c r="F259" s="19" t="s">
        <v>45</v>
      </c>
      <c r="G259" s="30"/>
      <c r="H259" s="31">
        <v>2</v>
      </c>
      <c r="I259" s="28">
        <v>0.25</v>
      </c>
    </row>
    <row r="260" spans="1:9" ht="29" x14ac:dyDescent="0.2">
      <c r="A260" s="51" t="s">
        <v>64</v>
      </c>
      <c r="B260" s="25" t="s">
        <v>64</v>
      </c>
      <c r="C260" s="28" t="s">
        <v>5</v>
      </c>
      <c r="D260" s="30" t="s">
        <v>131</v>
      </c>
      <c r="E260" s="28" t="s">
        <v>64</v>
      </c>
      <c r="F260" s="19" t="s">
        <v>45</v>
      </c>
      <c r="G260" s="30"/>
      <c r="H260" s="31">
        <v>3</v>
      </c>
      <c r="I260" s="28">
        <v>0.25</v>
      </c>
    </row>
    <row r="261" spans="1:9" ht="57" x14ac:dyDescent="0.2">
      <c r="A261" s="51"/>
      <c r="B261" s="25" t="s">
        <v>64</v>
      </c>
      <c r="C261" s="28" t="s">
        <v>5</v>
      </c>
      <c r="D261" s="30" t="s">
        <v>132</v>
      </c>
      <c r="E261" s="28" t="s">
        <v>64</v>
      </c>
      <c r="F261" s="30" t="s">
        <v>291</v>
      </c>
      <c r="G261" s="30"/>
      <c r="H261" s="31">
        <v>4</v>
      </c>
      <c r="I261" s="28">
        <v>0.25</v>
      </c>
    </row>
    <row r="262" spans="1:9" x14ac:dyDescent="0.2">
      <c r="A262" s="51" t="s">
        <v>64</v>
      </c>
      <c r="B262" s="25" t="s">
        <v>64</v>
      </c>
      <c r="C262" s="28" t="s">
        <v>5</v>
      </c>
      <c r="D262" s="30" t="s">
        <v>200</v>
      </c>
      <c r="E262" s="28" t="s">
        <v>64</v>
      </c>
      <c r="F262" s="19" t="s">
        <v>45</v>
      </c>
      <c r="G262" s="30"/>
      <c r="H262" s="31">
        <v>2</v>
      </c>
      <c r="I262" s="28">
        <v>0.25</v>
      </c>
    </row>
    <row r="263" spans="1:9" ht="29" x14ac:dyDescent="0.2">
      <c r="A263" s="51" t="s">
        <v>64</v>
      </c>
      <c r="B263" s="25" t="s">
        <v>64</v>
      </c>
      <c r="C263" s="28" t="s">
        <v>5</v>
      </c>
      <c r="D263" s="30" t="s">
        <v>254</v>
      </c>
      <c r="E263" s="28" t="s">
        <v>64</v>
      </c>
      <c r="F263" s="19" t="s">
        <v>45</v>
      </c>
      <c r="G263" s="30"/>
      <c r="H263" s="31">
        <v>4</v>
      </c>
      <c r="I263" s="28">
        <v>0.25</v>
      </c>
    </row>
    <row r="264" spans="1:9" ht="29" x14ac:dyDescent="0.2">
      <c r="A264" s="51" t="s">
        <v>64</v>
      </c>
      <c r="B264" s="25" t="s">
        <v>64</v>
      </c>
      <c r="C264" s="28" t="s">
        <v>5</v>
      </c>
      <c r="D264" s="30" t="s">
        <v>255</v>
      </c>
      <c r="E264" s="28" t="s">
        <v>64</v>
      </c>
      <c r="F264" s="19" t="s">
        <v>45</v>
      </c>
      <c r="G264" s="30"/>
      <c r="H264" s="31">
        <v>5</v>
      </c>
      <c r="I264" s="28">
        <v>0.25</v>
      </c>
    </row>
    <row r="265" spans="1:9" ht="57" x14ac:dyDescent="0.2">
      <c r="A265" s="51" t="s">
        <v>64</v>
      </c>
      <c r="B265" s="25" t="s">
        <v>64</v>
      </c>
      <c r="C265" s="28" t="s">
        <v>5</v>
      </c>
      <c r="D265" s="30" t="s">
        <v>292</v>
      </c>
      <c r="E265" s="28" t="s">
        <v>64</v>
      </c>
      <c r="F265" s="19" t="s">
        <v>45</v>
      </c>
      <c r="G265" s="30"/>
      <c r="H265" s="31">
        <v>3</v>
      </c>
      <c r="I265" s="28">
        <v>0.5</v>
      </c>
    </row>
    <row r="266" spans="1:9" ht="43" x14ac:dyDescent="0.2">
      <c r="A266" s="51" t="s">
        <v>64</v>
      </c>
      <c r="B266" s="25" t="s">
        <v>64</v>
      </c>
      <c r="C266" s="28" t="s">
        <v>5</v>
      </c>
      <c r="D266" s="30" t="s">
        <v>293</v>
      </c>
      <c r="E266" s="28" t="s">
        <v>64</v>
      </c>
      <c r="F266" s="19" t="s">
        <v>45</v>
      </c>
      <c r="G266" s="30"/>
      <c r="H266" s="31">
        <v>3</v>
      </c>
      <c r="I266" s="28">
        <v>0.5</v>
      </c>
    </row>
    <row r="267" spans="1:9" ht="28" x14ac:dyDescent="0.2">
      <c r="A267" s="20" t="s">
        <v>64</v>
      </c>
      <c r="B267" s="19" t="s">
        <v>64</v>
      </c>
      <c r="C267" s="18" t="s">
        <v>5</v>
      </c>
      <c r="D267" s="19" t="s">
        <v>253</v>
      </c>
      <c r="E267" s="18" t="s">
        <v>64</v>
      </c>
      <c r="F267" s="19" t="s">
        <v>45</v>
      </c>
      <c r="G267" s="56"/>
      <c r="H267" s="67">
        <v>2</v>
      </c>
      <c r="I267" s="69">
        <v>0.5</v>
      </c>
    </row>
    <row r="268" spans="1:9" x14ac:dyDescent="0.2">
      <c r="A268" s="51"/>
      <c r="B268" s="25"/>
      <c r="C268" s="28"/>
      <c r="D268" s="30"/>
      <c r="E268" s="28"/>
      <c r="F268" s="30"/>
      <c r="G268" s="30"/>
      <c r="H268" s="31"/>
      <c r="I268" s="28"/>
    </row>
    <row r="269" spans="1:9" ht="42" x14ac:dyDescent="0.2">
      <c r="A269" s="20"/>
      <c r="B269" s="19"/>
      <c r="C269" s="18" t="s">
        <v>6</v>
      </c>
      <c r="D269" s="19" t="s">
        <v>256</v>
      </c>
      <c r="E269" s="18" t="s">
        <v>64</v>
      </c>
      <c r="F269" s="19" t="s">
        <v>64</v>
      </c>
      <c r="G269" s="56"/>
      <c r="H269" s="67">
        <v>3</v>
      </c>
      <c r="I269" s="69">
        <v>1</v>
      </c>
    </row>
    <row r="270" spans="1:9" ht="28" x14ac:dyDescent="0.2">
      <c r="A270" s="20" t="s">
        <v>64</v>
      </c>
      <c r="B270" s="19" t="s">
        <v>64</v>
      </c>
      <c r="C270" s="18" t="s">
        <v>64</v>
      </c>
      <c r="D270" s="19" t="s">
        <v>64</v>
      </c>
      <c r="E270" s="18">
        <v>0</v>
      </c>
      <c r="F270" s="19" t="s">
        <v>257</v>
      </c>
      <c r="G270" s="56"/>
      <c r="H270" s="67"/>
      <c r="I270" s="67"/>
    </row>
    <row r="271" spans="1:9" ht="28" x14ac:dyDescent="0.2">
      <c r="A271" s="20"/>
      <c r="B271" s="19"/>
      <c r="C271" s="18" t="s">
        <v>64</v>
      </c>
      <c r="D271" s="19" t="s">
        <v>64</v>
      </c>
      <c r="E271" s="18">
        <v>1</v>
      </c>
      <c r="F271" s="19" t="s">
        <v>258</v>
      </c>
      <c r="G271" s="56"/>
      <c r="H271" s="67"/>
      <c r="I271" s="67"/>
    </row>
    <row r="272" spans="1:9" ht="28" x14ac:dyDescent="0.2">
      <c r="A272" s="20"/>
      <c r="B272" s="19"/>
      <c r="C272" s="18" t="s">
        <v>64</v>
      </c>
      <c r="D272" s="19" t="s">
        <v>64</v>
      </c>
      <c r="E272" s="18">
        <v>2</v>
      </c>
      <c r="F272" s="19" t="s">
        <v>259</v>
      </c>
      <c r="G272" s="56"/>
      <c r="H272" s="67"/>
      <c r="I272" s="67"/>
    </row>
    <row r="273" spans="1:9" ht="28" x14ac:dyDescent="0.2">
      <c r="A273" s="20"/>
      <c r="B273" s="19"/>
      <c r="C273" s="18" t="s">
        <v>64</v>
      </c>
      <c r="D273" s="19" t="s">
        <v>64</v>
      </c>
      <c r="E273" s="18">
        <v>3</v>
      </c>
      <c r="F273" s="19" t="s">
        <v>260</v>
      </c>
      <c r="G273" s="56"/>
      <c r="H273" s="67"/>
      <c r="I273" s="67"/>
    </row>
    <row r="274" spans="1:9" ht="32" customHeight="1" x14ac:dyDescent="0.2">
      <c r="A274" s="51">
        <v>8</v>
      </c>
      <c r="B274" s="25" t="s">
        <v>133</v>
      </c>
      <c r="C274" s="28" t="s">
        <v>64</v>
      </c>
      <c r="D274" s="30" t="s">
        <v>64</v>
      </c>
      <c r="E274" s="28" t="s">
        <v>64</v>
      </c>
      <c r="F274" s="30" t="s">
        <v>64</v>
      </c>
      <c r="G274" s="30"/>
      <c r="H274" s="31"/>
      <c r="I274" s="28"/>
    </row>
    <row r="275" spans="1:9" ht="29" x14ac:dyDescent="0.2">
      <c r="A275" s="51" t="s">
        <v>64</v>
      </c>
      <c r="B275" s="25" t="s">
        <v>64</v>
      </c>
      <c r="C275" s="28" t="s">
        <v>5</v>
      </c>
      <c r="D275" s="30" t="s">
        <v>135</v>
      </c>
      <c r="E275" s="28" t="s">
        <v>64</v>
      </c>
      <c r="F275" s="30" t="s">
        <v>45</v>
      </c>
      <c r="G275" s="30"/>
      <c r="H275" s="31">
        <v>7</v>
      </c>
      <c r="I275" s="28">
        <v>0.25</v>
      </c>
    </row>
    <row r="276" spans="1:9" ht="29" x14ac:dyDescent="0.2">
      <c r="A276" s="51" t="s">
        <v>64</v>
      </c>
      <c r="B276" s="25" t="s">
        <v>64</v>
      </c>
      <c r="C276" s="28" t="s">
        <v>5</v>
      </c>
      <c r="D276" s="30" t="s">
        <v>136</v>
      </c>
      <c r="E276" s="28" t="s">
        <v>64</v>
      </c>
      <c r="F276" s="30" t="s">
        <v>45</v>
      </c>
      <c r="G276" s="30"/>
      <c r="H276" s="31">
        <v>7</v>
      </c>
      <c r="I276" s="28">
        <v>0.25</v>
      </c>
    </row>
    <row r="277" spans="1:9" ht="29" x14ac:dyDescent="0.2">
      <c r="A277" s="51" t="s">
        <v>64</v>
      </c>
      <c r="B277" s="25" t="s">
        <v>64</v>
      </c>
      <c r="C277" s="28" t="s">
        <v>5</v>
      </c>
      <c r="D277" s="30" t="s">
        <v>137</v>
      </c>
      <c r="E277" s="28" t="s">
        <v>64</v>
      </c>
      <c r="F277" s="30" t="s">
        <v>45</v>
      </c>
      <c r="G277" s="30"/>
      <c r="H277" s="31">
        <v>1</v>
      </c>
      <c r="I277" s="28">
        <v>0.25</v>
      </c>
    </row>
    <row r="278" spans="1:9" ht="43" x14ac:dyDescent="0.2">
      <c r="A278" s="51"/>
      <c r="B278" s="25" t="s">
        <v>64</v>
      </c>
      <c r="C278" s="28" t="s">
        <v>5</v>
      </c>
      <c r="D278" s="30" t="s">
        <v>294</v>
      </c>
      <c r="E278" s="28" t="s">
        <v>64</v>
      </c>
      <c r="F278" s="30" t="s">
        <v>45</v>
      </c>
      <c r="G278" s="30"/>
      <c r="H278" s="31">
        <v>7</v>
      </c>
      <c r="I278" s="28">
        <v>0.25</v>
      </c>
    </row>
    <row r="279" spans="1:9" ht="43" x14ac:dyDescent="0.2">
      <c r="A279" s="51" t="s">
        <v>64</v>
      </c>
      <c r="B279" s="25" t="s">
        <v>64</v>
      </c>
      <c r="C279" s="28" t="s">
        <v>5</v>
      </c>
      <c r="D279" s="30" t="s">
        <v>138</v>
      </c>
      <c r="E279" s="28" t="s">
        <v>64</v>
      </c>
      <c r="F279" s="30" t="s">
        <v>45</v>
      </c>
      <c r="G279" s="30"/>
      <c r="H279" s="31">
        <v>7</v>
      </c>
      <c r="I279" s="28">
        <v>0.25</v>
      </c>
    </row>
    <row r="280" spans="1:9" ht="29" x14ac:dyDescent="0.2">
      <c r="A280" s="51" t="s">
        <v>64</v>
      </c>
      <c r="B280" s="25" t="s">
        <v>64</v>
      </c>
      <c r="C280" s="28" t="s">
        <v>5</v>
      </c>
      <c r="D280" s="30" t="s">
        <v>206</v>
      </c>
      <c r="E280" s="28" t="s">
        <v>64</v>
      </c>
      <c r="F280" s="30" t="s">
        <v>45</v>
      </c>
      <c r="G280" s="30"/>
      <c r="H280" s="31">
        <v>7</v>
      </c>
      <c r="I280" s="28">
        <v>0.25</v>
      </c>
    </row>
    <row r="281" spans="1:9" ht="29" x14ac:dyDescent="0.2">
      <c r="A281" s="51" t="s">
        <v>64</v>
      </c>
      <c r="B281" s="25" t="s">
        <v>64</v>
      </c>
      <c r="C281" s="28" t="s">
        <v>5</v>
      </c>
      <c r="D281" s="30" t="s">
        <v>207</v>
      </c>
      <c r="E281" s="28" t="s">
        <v>64</v>
      </c>
      <c r="F281" s="30" t="s">
        <v>45</v>
      </c>
      <c r="G281" s="30"/>
      <c r="H281" s="31">
        <v>1</v>
      </c>
      <c r="I281" s="28">
        <v>0.25</v>
      </c>
    </row>
    <row r="282" spans="1:9" ht="29" x14ac:dyDescent="0.2">
      <c r="A282" s="51" t="s">
        <v>64</v>
      </c>
      <c r="B282" s="25" t="s">
        <v>64</v>
      </c>
      <c r="C282" s="28" t="s">
        <v>5</v>
      </c>
      <c r="D282" s="30" t="s">
        <v>139</v>
      </c>
      <c r="E282" s="28" t="s">
        <v>64</v>
      </c>
      <c r="F282" s="30" t="s">
        <v>45</v>
      </c>
      <c r="G282" s="30"/>
      <c r="H282" s="31">
        <v>7</v>
      </c>
      <c r="I282" s="28">
        <v>0.25</v>
      </c>
    </row>
    <row r="283" spans="1:9" ht="57" x14ac:dyDescent="0.2">
      <c r="A283" s="51" t="s">
        <v>64</v>
      </c>
      <c r="B283" s="25" t="s">
        <v>64</v>
      </c>
      <c r="C283" s="28" t="s">
        <v>5</v>
      </c>
      <c r="D283" s="30" t="s">
        <v>140</v>
      </c>
      <c r="E283" s="28" t="s">
        <v>64</v>
      </c>
      <c r="F283" s="30" t="s">
        <v>45</v>
      </c>
      <c r="G283" s="30"/>
      <c r="H283" s="31">
        <v>4</v>
      </c>
      <c r="I283" s="28">
        <v>0.25</v>
      </c>
    </row>
    <row r="284" spans="1:9" x14ac:dyDescent="0.2">
      <c r="A284" s="51" t="s">
        <v>64</v>
      </c>
      <c r="B284" s="53"/>
      <c r="C284" s="54"/>
      <c r="D284" s="55"/>
      <c r="E284" s="54"/>
      <c r="F284" s="55"/>
      <c r="G284" s="55"/>
      <c r="H284" s="55"/>
      <c r="I284" s="54"/>
    </row>
    <row r="285" spans="1:9" x14ac:dyDescent="0.2">
      <c r="A285" s="51" t="s">
        <v>64</v>
      </c>
      <c r="B285" s="34"/>
      <c r="C285" s="36"/>
      <c r="D285" s="37"/>
      <c r="E285" s="36"/>
      <c r="F285" s="37"/>
      <c r="G285" s="37"/>
      <c r="H285" s="37"/>
      <c r="I285" s="36"/>
    </row>
    <row r="286" spans="1:9" ht="20" x14ac:dyDescent="0.2">
      <c r="A286" s="51" t="s">
        <v>64</v>
      </c>
      <c r="B286" s="34"/>
      <c r="C286" s="36"/>
      <c r="D286" s="37"/>
      <c r="E286" s="36"/>
      <c r="F286" s="40" t="s">
        <v>241</v>
      </c>
      <c r="G286" s="41"/>
      <c r="H286" s="41"/>
      <c r="I286" s="68">
        <f>I7+H94+H187</f>
        <v>100</v>
      </c>
    </row>
    <row r="287" spans="1:9" x14ac:dyDescent="0.2">
      <c r="A287" s="51" t="s">
        <v>64</v>
      </c>
      <c r="B287" s="34"/>
      <c r="C287" s="36"/>
      <c r="D287" s="37"/>
      <c r="E287" s="36"/>
      <c r="F287" s="37"/>
      <c r="G287" s="37"/>
      <c r="H287" s="37"/>
      <c r="I287" s="36"/>
    </row>
    <row r="288" spans="1:9" x14ac:dyDescent="0.2">
      <c r="A288" s="52"/>
      <c r="B288" s="34"/>
      <c r="C288" s="36"/>
      <c r="D288" s="37"/>
      <c r="E288" s="36"/>
      <c r="F288" s="37"/>
      <c r="G288" s="37"/>
      <c r="H288" s="37"/>
      <c r="I288" s="36"/>
    </row>
    <row r="289" spans="2:9" x14ac:dyDescent="0.2">
      <c r="B289" s="34"/>
      <c r="C289" s="36"/>
      <c r="D289" s="37"/>
      <c r="E289" s="36"/>
      <c r="F289" s="37"/>
      <c r="G289" s="37"/>
      <c r="H289" s="37"/>
      <c r="I289" s="36"/>
    </row>
    <row r="290" spans="2:9" x14ac:dyDescent="0.2">
      <c r="B290" s="34"/>
      <c r="C290" s="36"/>
      <c r="D290" s="37"/>
      <c r="E290" s="36"/>
      <c r="F290" s="37"/>
      <c r="G290" s="37"/>
      <c r="H290" s="37"/>
      <c r="I290" s="36"/>
    </row>
    <row r="291" spans="2:9" x14ac:dyDescent="0.2">
      <c r="B291" s="34"/>
      <c r="C291" s="36"/>
      <c r="D291" s="37"/>
      <c r="E291" s="36"/>
      <c r="F291" s="37"/>
      <c r="G291" s="37"/>
      <c r="H291" s="37"/>
      <c r="I291" s="36"/>
    </row>
    <row r="292" spans="2:9" x14ac:dyDescent="0.2">
      <c r="B292" s="34"/>
      <c r="C292" s="36"/>
      <c r="D292" s="37"/>
      <c r="E292" s="36"/>
      <c r="F292" s="37"/>
      <c r="G292" s="37"/>
      <c r="H292" s="37"/>
      <c r="I292" s="36"/>
    </row>
    <row r="293" spans="2:9" x14ac:dyDescent="0.2">
      <c r="B293" s="34"/>
      <c r="C293" s="36"/>
      <c r="D293" s="37"/>
      <c r="E293" s="36"/>
      <c r="F293" s="37"/>
      <c r="G293" s="37"/>
      <c r="H293" s="37"/>
      <c r="I293" s="36"/>
    </row>
    <row r="294" spans="2:9" x14ac:dyDescent="0.2">
      <c r="B294" s="34"/>
      <c r="C294" s="36"/>
      <c r="D294" s="37"/>
      <c r="E294" s="36"/>
      <c r="F294" s="37"/>
      <c r="G294" s="37"/>
      <c r="H294" s="37"/>
      <c r="I294" s="36"/>
    </row>
    <row r="295" spans="2:9" x14ac:dyDescent="0.2">
      <c r="B295" s="34"/>
      <c r="C295" s="36"/>
      <c r="D295" s="37"/>
      <c r="E295" s="36"/>
      <c r="F295" s="37"/>
      <c r="G295" s="37"/>
      <c r="H295" s="37"/>
      <c r="I295" s="36"/>
    </row>
    <row r="296" spans="2:9" x14ac:dyDescent="0.2">
      <c r="B296" s="34"/>
      <c r="C296" s="36"/>
      <c r="D296" s="37"/>
      <c r="E296" s="36"/>
      <c r="F296" s="37"/>
      <c r="G296" s="37"/>
      <c r="H296" s="37"/>
      <c r="I296" s="36"/>
    </row>
    <row r="297" spans="2:9" x14ac:dyDescent="0.2">
      <c r="B297" s="34"/>
      <c r="C297" s="36"/>
      <c r="D297" s="37"/>
      <c r="E297" s="36"/>
      <c r="F297" s="37"/>
      <c r="G297" s="37"/>
      <c r="H297" s="37"/>
      <c r="I297" s="36"/>
    </row>
    <row r="298" spans="2:9" x14ac:dyDescent="0.2">
      <c r="B298" s="34"/>
      <c r="C298" s="36"/>
      <c r="D298" s="37"/>
      <c r="E298" s="36"/>
      <c r="F298" s="37"/>
      <c r="G298" s="37"/>
      <c r="H298" s="37"/>
      <c r="I298" s="36"/>
    </row>
    <row r="299" spans="2:9" x14ac:dyDescent="0.2">
      <c r="B299" s="34"/>
      <c r="C299" s="36"/>
      <c r="D299" s="37"/>
      <c r="E299" s="36"/>
      <c r="F299" s="37"/>
      <c r="G299" s="37"/>
      <c r="H299" s="37"/>
      <c r="I299" s="36"/>
    </row>
    <row r="300" spans="2:9" x14ac:dyDescent="0.2">
      <c r="B300" s="34"/>
      <c r="C300" s="36"/>
      <c r="D300" s="37"/>
      <c r="E300" s="36"/>
      <c r="F300" s="37"/>
      <c r="G300" s="37"/>
      <c r="H300" s="37"/>
      <c r="I300" s="36"/>
    </row>
    <row r="301" spans="2:9" x14ac:dyDescent="0.2">
      <c r="B301" s="34"/>
      <c r="C301" s="36"/>
      <c r="D301" s="37"/>
      <c r="E301" s="36"/>
      <c r="F301" s="37"/>
      <c r="G301" s="37"/>
      <c r="H301" s="37"/>
      <c r="I301" s="36"/>
    </row>
    <row r="1048563" spans="8:8" x14ac:dyDescent="0.2">
      <c r="H1048563" s="3">
        <f>COUNT(H1:H1048562)</f>
        <v>187</v>
      </c>
    </row>
  </sheetData>
  <mergeCells count="11">
    <mergeCell ref="H94:I94"/>
    <mergeCell ref="B187:G187"/>
    <mergeCell ref="H187:I187"/>
    <mergeCell ref="B7:H7"/>
    <mergeCell ref="B94:G94"/>
    <mergeCell ref="K8:Q8"/>
    <mergeCell ref="L95:R95"/>
    <mergeCell ref="L188:R188"/>
    <mergeCell ref="R8:R9"/>
    <mergeCell ref="S95:S96"/>
    <mergeCell ref="S188:S189"/>
  </mergeCells>
  <pageMargins left="0.25" right="0.25" top="0.75" bottom="0.75" header="0.3" footer="0.3"/>
  <pageSetup paperSize="9" scale="51" orientation="portrait" r:id="rId1"/>
  <rowBreaks count="1" manualBreakCount="1">
    <brk id="12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15"/>
  <sheetViews>
    <sheetView zoomScale="99" workbookViewId="0">
      <selection activeCell="E4" sqref="E4"/>
    </sheetView>
  </sheetViews>
  <sheetFormatPr baseColWidth="10" defaultColWidth="11" defaultRowHeight="16" x14ac:dyDescent="0.2"/>
  <cols>
    <col min="2" max="2" width="56.83203125" style="3" customWidth="1"/>
  </cols>
  <sheetData>
    <row r="1" spans="1:13" ht="28" customHeight="1" thickBot="1" x14ac:dyDescent="0.25">
      <c r="A1" s="96" t="s">
        <v>13</v>
      </c>
      <c r="B1" s="96"/>
      <c r="C1" s="97"/>
    </row>
    <row r="2" spans="1:13" ht="35" thickBot="1" x14ac:dyDescent="0.25">
      <c r="A2" s="11">
        <v>1</v>
      </c>
      <c r="B2" s="14" t="s">
        <v>15</v>
      </c>
      <c r="C2" s="15">
        <v>6.2</v>
      </c>
      <c r="D2" s="73">
        <v>6</v>
      </c>
      <c r="H2" s="12">
        <f>COUNTIF('Критерии оценки'!$H$8:$H$74,1)</f>
        <v>0</v>
      </c>
      <c r="I2" s="12"/>
      <c r="J2" s="12">
        <f t="shared" ref="J2:J8" si="0">SUM(H2,I2)</f>
        <v>0</v>
      </c>
    </row>
    <row r="3" spans="1:13" ht="18" thickBot="1" x14ac:dyDescent="0.25">
      <c r="A3" s="11">
        <v>2</v>
      </c>
      <c r="B3" s="14" t="s">
        <v>16</v>
      </c>
      <c r="C3" s="15">
        <v>21</v>
      </c>
      <c r="D3" s="74">
        <v>21</v>
      </c>
      <c r="H3" s="12">
        <f>COUNTIF('Критерии оценки'!$H$8:$H$74,2)</f>
        <v>10</v>
      </c>
      <c r="I3" s="12"/>
      <c r="J3" s="12">
        <f t="shared" si="0"/>
        <v>10</v>
      </c>
    </row>
    <row r="4" spans="1:13" ht="18" thickBot="1" x14ac:dyDescent="0.25">
      <c r="A4" s="11">
        <v>3</v>
      </c>
      <c r="B4" s="14" t="s">
        <v>17</v>
      </c>
      <c r="C4" s="15">
        <v>20</v>
      </c>
      <c r="D4" s="74">
        <v>20</v>
      </c>
      <c r="H4" s="12">
        <f>COUNTIF('Критерии оценки'!$H$8:$H$74,3)</f>
        <v>11</v>
      </c>
      <c r="I4" s="12"/>
      <c r="J4" s="12">
        <f t="shared" si="0"/>
        <v>11</v>
      </c>
    </row>
    <row r="5" spans="1:13" ht="18" thickBot="1" x14ac:dyDescent="0.25">
      <c r="A5" s="11">
        <v>4</v>
      </c>
      <c r="B5" s="14" t="s">
        <v>18</v>
      </c>
      <c r="C5" s="15">
        <v>12</v>
      </c>
      <c r="D5" s="74">
        <v>12</v>
      </c>
      <c r="H5" s="12">
        <f>COUNTIF('Критерии оценки'!$H$8:$H$74,4)</f>
        <v>8</v>
      </c>
      <c r="I5" s="12"/>
      <c r="J5" s="12">
        <f t="shared" si="0"/>
        <v>8</v>
      </c>
      <c r="K5" s="12">
        <f>SUM(J2:J8)</f>
        <v>52</v>
      </c>
    </row>
    <row r="6" spans="1:13" ht="18" thickBot="1" x14ac:dyDescent="0.25">
      <c r="A6" s="11">
        <v>5</v>
      </c>
      <c r="B6" s="14" t="s">
        <v>19</v>
      </c>
      <c r="C6" s="16">
        <v>19.5</v>
      </c>
      <c r="D6" s="74">
        <v>20</v>
      </c>
      <c r="H6" s="12">
        <f>COUNTIF('Критерии оценки'!$H$8:$H$74,5)</f>
        <v>12</v>
      </c>
      <c r="I6" s="12"/>
      <c r="J6" s="12">
        <f t="shared" si="0"/>
        <v>12</v>
      </c>
    </row>
    <row r="7" spans="1:13" ht="18" thickBot="1" x14ac:dyDescent="0.25">
      <c r="A7" s="11">
        <v>6</v>
      </c>
      <c r="B7" s="14" t="s">
        <v>20</v>
      </c>
      <c r="C7" s="16">
        <v>16.3</v>
      </c>
      <c r="D7" s="74">
        <v>16</v>
      </c>
      <c r="H7" s="12">
        <f>COUNTIF('Критерии оценки'!$H$8:$H$74,6)</f>
        <v>11</v>
      </c>
      <c r="I7" s="12"/>
      <c r="J7" s="12">
        <f t="shared" si="0"/>
        <v>11</v>
      </c>
    </row>
    <row r="8" spans="1:13" ht="35" thickBot="1" x14ac:dyDescent="0.25">
      <c r="A8" s="11">
        <v>7</v>
      </c>
      <c r="B8" s="14" t="s">
        <v>21</v>
      </c>
      <c r="C8" s="17">
        <v>5</v>
      </c>
      <c r="D8" s="74">
        <v>5</v>
      </c>
      <c r="H8" s="12">
        <f>COUNTIF('Критерии оценки'!$H$8:$H$74,7)</f>
        <v>0</v>
      </c>
      <c r="I8" s="12"/>
      <c r="J8" s="12">
        <f t="shared" si="0"/>
        <v>0</v>
      </c>
    </row>
    <row r="10" spans="1:13" x14ac:dyDescent="0.2">
      <c r="C10" s="13">
        <f>SUM(C2:C8)</f>
        <v>100</v>
      </c>
      <c r="D10" s="75">
        <v>100</v>
      </c>
    </row>
    <row r="13" spans="1:13" x14ac:dyDescent="0.2">
      <c r="M13" s="13"/>
    </row>
    <row r="14" spans="1:13" x14ac:dyDescent="0.2">
      <c r="D14" s="4"/>
      <c r="E14" s="4"/>
      <c r="F14" s="4"/>
      <c r="G14" s="4"/>
      <c r="H14" s="4"/>
      <c r="I14" s="4"/>
      <c r="J14" s="4"/>
    </row>
    <row r="15" spans="1:13" x14ac:dyDescent="0.2">
      <c r="D15" s="5"/>
      <c r="E15" s="5"/>
      <c r="F15" s="5"/>
      <c r="G15" s="5"/>
      <c r="H15" s="5"/>
      <c r="I15" s="5"/>
      <c r="J15" s="5"/>
    </row>
  </sheetData>
  <mergeCells count="1">
    <mergeCell ref="A1:C1"/>
  </mergeCells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Критерии оценки</vt:lpstr>
      <vt:lpstr>Перечень профессиональных задач</vt:lpstr>
      <vt:lpstr>'Критерии оценки'!Область_печати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Microsoft Office</dc:creator>
  <cp:lastModifiedBy>74</cp:lastModifiedBy>
  <cp:lastPrinted>2024-10-01T12:12:29Z</cp:lastPrinted>
  <dcterms:created xsi:type="dcterms:W3CDTF">2022-11-09T22:53:43Z</dcterms:created>
  <dcterms:modified xsi:type="dcterms:W3CDTF">2025-02-17T06:35:45Z</dcterms:modified>
</cp:coreProperties>
</file>